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0" yWindow="690" windowWidth="27315" windowHeight="12015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ВМП!$A:$H,ВМП!$4:$6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X51" i="1" l="1"/>
  <c r="AI51" i="1"/>
  <c r="CX57" i="1"/>
  <c r="CT57" i="1"/>
  <c r="AI57" i="1"/>
  <c r="DS43" i="1"/>
  <c r="DS51" i="1" s="1"/>
  <c r="DQ43" i="1"/>
  <c r="DQ51" i="1" s="1"/>
  <c r="DO43" i="1"/>
  <c r="DO51" i="1" s="1"/>
  <c r="DM43" i="1"/>
  <c r="DM57" i="1" s="1"/>
  <c r="DK43" i="1"/>
  <c r="DK51" i="1" s="1"/>
  <c r="DG43" i="1"/>
  <c r="DG51" i="1" s="1"/>
  <c r="DF43" i="1"/>
  <c r="DF51" i="1" s="1"/>
  <c r="DD43" i="1"/>
  <c r="DD51" i="1" s="1"/>
  <c r="DB43" i="1"/>
  <c r="DB51" i="1" s="1"/>
  <c r="CW43" i="1"/>
  <c r="CW57" i="1" s="1"/>
  <c r="CV43" i="1"/>
  <c r="CV51" i="1" s="1"/>
  <c r="CU43" i="1"/>
  <c r="CU51" i="1" s="1"/>
  <c r="CT43" i="1"/>
  <c r="CT51" i="1" s="1"/>
  <c r="CR43" i="1"/>
  <c r="CR51" i="1" s="1"/>
  <c r="CP43" i="1"/>
  <c r="CP51" i="1" s="1"/>
  <c r="CN43" i="1"/>
  <c r="CN51" i="1" s="1"/>
  <c r="CM43" i="1"/>
  <c r="CM51" i="1" s="1"/>
  <c r="CL43" i="1"/>
  <c r="CL51" i="1" s="1"/>
  <c r="CK43" i="1"/>
  <c r="CK51" i="1" s="1"/>
  <c r="CI43" i="1"/>
  <c r="CI51" i="1" s="1"/>
  <c r="CE43" i="1"/>
  <c r="CE51" i="1" s="1"/>
  <c r="CD43" i="1"/>
  <c r="CD57" i="1" s="1"/>
  <c r="CC43" i="1"/>
  <c r="CC51" i="1" s="1"/>
  <c r="CB43" i="1"/>
  <c r="CB51" i="1" s="1"/>
  <c r="BZ43" i="1"/>
  <c r="BZ57" i="1" s="1"/>
  <c r="BV43" i="1"/>
  <c r="BV51" i="1" s="1"/>
  <c r="BU43" i="1"/>
  <c r="BU51" i="1" s="1"/>
  <c r="BT43" i="1"/>
  <c r="BT51" i="1" s="1"/>
  <c r="BS43" i="1"/>
  <c r="BS51" i="1" s="1"/>
  <c r="BM43" i="1"/>
  <c r="BM51" i="1" s="1"/>
  <c r="BL43" i="1"/>
  <c r="BL51" i="1" s="1"/>
  <c r="BK43" i="1"/>
  <c r="BK51" i="1" s="1"/>
  <c r="BJ43" i="1"/>
  <c r="BJ57" i="1" s="1"/>
  <c r="BD43" i="1"/>
  <c r="BD57" i="1" s="1"/>
  <c r="BC43" i="1"/>
  <c r="BC51" i="1" s="1"/>
  <c r="BB43" i="1"/>
  <c r="BB57" i="1" s="1"/>
  <c r="BA43" i="1"/>
  <c r="BA57" i="1" s="1"/>
  <c r="AU43" i="1"/>
  <c r="AU51" i="1" s="1"/>
  <c r="AT43" i="1"/>
  <c r="AT57" i="1" s="1"/>
  <c r="AS43" i="1"/>
  <c r="AS51" i="1" s="1"/>
  <c r="AR43" i="1"/>
  <c r="AR51" i="1" s="1"/>
  <c r="AP43" i="1"/>
  <c r="AP51" i="1" s="1"/>
  <c r="AL43" i="1"/>
  <c r="AL57" i="1" s="1"/>
  <c r="AK43" i="1"/>
  <c r="AK57" i="1" s="1"/>
  <c r="AJ43" i="1"/>
  <c r="AJ51" i="1" s="1"/>
  <c r="AG43" i="1"/>
  <c r="AG57" i="1" s="1"/>
  <c r="AC43" i="1"/>
  <c r="AC51" i="1" s="1"/>
  <c r="AB43" i="1"/>
  <c r="AB51" i="1" s="1"/>
  <c r="Z43" i="1"/>
  <c r="Z51" i="1" s="1"/>
  <c r="T43" i="1"/>
  <c r="T51" i="1" s="1"/>
  <c r="S43" i="1"/>
  <c r="S57" i="1" s="1"/>
  <c r="Q43" i="1"/>
  <c r="Q57" i="1" s="1"/>
  <c r="O43" i="1"/>
  <c r="O51" i="1" s="1"/>
  <c r="K43" i="1"/>
  <c r="K49" i="1" s="1"/>
  <c r="J43" i="1"/>
  <c r="J49" i="1" s="1"/>
  <c r="DY42" i="1"/>
  <c r="DW42" i="1"/>
  <c r="DI42" i="1"/>
  <c r="CZ42" i="1"/>
  <c r="AW42" i="1"/>
  <c r="AV42" i="1"/>
  <c r="V42" i="1"/>
  <c r="M42" i="1"/>
  <c r="G42" i="1"/>
  <c r="F42" i="1" s="1"/>
  <c r="H42" i="1" s="1"/>
  <c r="DY41" i="1"/>
  <c r="DI41" i="1"/>
  <c r="CZ41" i="1"/>
  <c r="CG41" i="1"/>
  <c r="CF41" i="1"/>
  <c r="CF43" i="1" s="1"/>
  <c r="CF51" i="1" s="1"/>
  <c r="AY41" i="1"/>
  <c r="AY43" i="1" s="1"/>
  <c r="AY51" i="1" s="1"/>
  <c r="V41" i="1"/>
  <c r="M41" i="1"/>
  <c r="G41" i="1"/>
  <c r="F41" i="1" s="1"/>
  <c r="H41" i="1" s="1"/>
  <c r="DZ40" i="1"/>
  <c r="DY40" i="1"/>
  <c r="DW40" i="1"/>
  <c r="DI40" i="1"/>
  <c r="CZ40" i="1"/>
  <c r="AW40" i="1"/>
  <c r="G40" i="1"/>
  <c r="F40" i="1" s="1"/>
  <c r="H40" i="1" s="1"/>
  <c r="AZ40" i="1" s="1"/>
  <c r="AX40" i="1" s="1"/>
  <c r="DZ39" i="1"/>
  <c r="DY39" i="1"/>
  <c r="DW39" i="1"/>
  <c r="DI39" i="1"/>
  <c r="DH39" i="1"/>
  <c r="CZ39" i="1"/>
  <c r="CY39" i="1"/>
  <c r="AW39" i="1"/>
  <c r="AV39" i="1"/>
  <c r="V39" i="1"/>
  <c r="M39" i="1"/>
  <c r="G39" i="1"/>
  <c r="F39" i="1"/>
  <c r="H39" i="1" s="1"/>
  <c r="DZ38" i="1"/>
  <c r="DY38" i="1"/>
  <c r="DW38" i="1"/>
  <c r="DI38" i="1"/>
  <c r="DH38" i="1"/>
  <c r="CZ38" i="1"/>
  <c r="AW38" i="1"/>
  <c r="V38" i="1"/>
  <c r="M38" i="1"/>
  <c r="G38" i="1"/>
  <c r="F38" i="1" s="1"/>
  <c r="H38" i="1" s="1"/>
  <c r="DL38" i="1" s="1"/>
  <c r="DJ38" i="1" s="1"/>
  <c r="DZ37" i="1"/>
  <c r="DY37" i="1"/>
  <c r="DW37" i="1"/>
  <c r="DI37" i="1"/>
  <c r="DH37" i="1"/>
  <c r="CZ37" i="1"/>
  <c r="AW37" i="1"/>
  <c r="AV37" i="1"/>
  <c r="V37" i="1"/>
  <c r="U37" i="1"/>
  <c r="M37" i="1"/>
  <c r="G37" i="1"/>
  <c r="F37" i="1" s="1"/>
  <c r="H37" i="1" s="1"/>
  <c r="DC37" i="1" s="1"/>
  <c r="DA37" i="1" s="1"/>
  <c r="DZ36" i="1"/>
  <c r="DY36" i="1"/>
  <c r="DI36" i="1"/>
  <c r="DH36" i="1"/>
  <c r="CZ36" i="1"/>
  <c r="AW36" i="1"/>
  <c r="X36" i="1"/>
  <c r="X43" i="1" s="1"/>
  <c r="X51" i="1" s="1"/>
  <c r="U36" i="1"/>
  <c r="M36" i="1"/>
  <c r="G36" i="1"/>
  <c r="F36" i="1" s="1"/>
  <c r="H36" i="1" s="1"/>
  <c r="DT36" i="1" s="1"/>
  <c r="DZ35" i="1"/>
  <c r="DY35" i="1"/>
  <c r="DW35" i="1"/>
  <c r="DI35" i="1"/>
  <c r="DH35" i="1"/>
  <c r="CZ35" i="1"/>
  <c r="AW35" i="1"/>
  <c r="AV35" i="1"/>
  <c r="V35" i="1"/>
  <c r="U35" i="1"/>
  <c r="M35" i="1"/>
  <c r="L35" i="1"/>
  <c r="G35" i="1"/>
  <c r="F35" i="1" s="1"/>
  <c r="H35" i="1" s="1"/>
  <c r="DZ34" i="1"/>
  <c r="DY34" i="1"/>
  <c r="DW34" i="1"/>
  <c r="DI34" i="1"/>
  <c r="DH34" i="1"/>
  <c r="CZ34" i="1"/>
  <c r="AW34" i="1"/>
  <c r="AV34" i="1"/>
  <c r="V34" i="1"/>
  <c r="M34" i="1"/>
  <c r="G34" i="1"/>
  <c r="F34" i="1" s="1"/>
  <c r="H34" i="1" s="1"/>
  <c r="DT34" i="1" s="1"/>
  <c r="DZ33" i="1"/>
  <c r="DY33" i="1"/>
  <c r="DW33" i="1"/>
  <c r="DI33" i="1"/>
  <c r="DH33" i="1"/>
  <c r="CZ33" i="1"/>
  <c r="AW33" i="1"/>
  <c r="V33" i="1"/>
  <c r="M33" i="1"/>
  <c r="G33" i="1"/>
  <c r="F33" i="1" s="1"/>
  <c r="H33" i="1" s="1"/>
  <c r="DT33" i="1" s="1"/>
  <c r="DZ32" i="1"/>
  <c r="DY32" i="1"/>
  <c r="DW32" i="1"/>
  <c r="DI32" i="1"/>
  <c r="BF32" i="1"/>
  <c r="AW32" i="1"/>
  <c r="G32" i="1"/>
  <c r="F32" i="1" s="1"/>
  <c r="H32" i="1" s="1"/>
  <c r="DZ31" i="1"/>
  <c r="DY31" i="1"/>
  <c r="DI31" i="1"/>
  <c r="DH31" i="1"/>
  <c r="CZ31" i="1"/>
  <c r="BH31" i="1"/>
  <c r="BH43" i="1" s="1"/>
  <c r="BH51" i="1" s="1"/>
  <c r="AW31" i="1"/>
  <c r="V31" i="1"/>
  <c r="M31" i="1"/>
  <c r="G31" i="1"/>
  <c r="F31" i="1" s="1"/>
  <c r="H31" i="1" s="1"/>
  <c r="DZ30" i="1"/>
  <c r="DY30" i="1"/>
  <c r="DW30" i="1"/>
  <c r="DI30" i="1"/>
  <c r="DH30" i="1"/>
  <c r="CZ30" i="1"/>
  <c r="BF30" i="1"/>
  <c r="BE30" i="1"/>
  <c r="AW30" i="1"/>
  <c r="AV30" i="1"/>
  <c r="V30" i="1"/>
  <c r="M30" i="1"/>
  <c r="G30" i="1"/>
  <c r="F30" i="1" s="1"/>
  <c r="H30" i="1" s="1"/>
  <c r="DZ29" i="1"/>
  <c r="DY29" i="1"/>
  <c r="DW29" i="1"/>
  <c r="DI29" i="1"/>
  <c r="DH29" i="1"/>
  <c r="CZ29" i="1"/>
  <c r="BF29" i="1"/>
  <c r="BE29" i="1"/>
  <c r="AW29" i="1"/>
  <c r="AV29" i="1"/>
  <c r="V29" i="1"/>
  <c r="U29" i="1"/>
  <c r="M29" i="1"/>
  <c r="G29" i="1"/>
  <c r="F29" i="1" s="1"/>
  <c r="H29" i="1" s="1"/>
  <c r="DZ28" i="1"/>
  <c r="DY28" i="1"/>
  <c r="DW28" i="1"/>
  <c r="DI28" i="1"/>
  <c r="DH28" i="1"/>
  <c r="CZ28" i="1"/>
  <c r="BF28" i="1"/>
  <c r="AW28" i="1"/>
  <c r="AV28" i="1"/>
  <c r="V28" i="1"/>
  <c r="U28" i="1"/>
  <c r="M28" i="1"/>
  <c r="G28" i="1"/>
  <c r="F28" i="1" s="1"/>
  <c r="H28" i="1" s="1"/>
  <c r="DZ27" i="1"/>
  <c r="DY27" i="1"/>
  <c r="DW27" i="1"/>
  <c r="DI27" i="1"/>
  <c r="CZ27" i="1"/>
  <c r="AW27" i="1"/>
  <c r="V27" i="1"/>
  <c r="M27" i="1"/>
  <c r="G27" i="1"/>
  <c r="F27" i="1" s="1"/>
  <c r="H27" i="1" s="1"/>
  <c r="DZ26" i="1"/>
  <c r="DY26" i="1"/>
  <c r="DW26" i="1"/>
  <c r="DI26" i="1"/>
  <c r="CZ26" i="1"/>
  <c r="AW26" i="1"/>
  <c r="V26" i="1"/>
  <c r="M26" i="1"/>
  <c r="L26" i="1"/>
  <c r="G26" i="1"/>
  <c r="F26" i="1" s="1"/>
  <c r="H26" i="1" s="1"/>
  <c r="DL26" i="1" s="1"/>
  <c r="DJ26" i="1" s="1"/>
  <c r="DZ25" i="1"/>
  <c r="DY25" i="1"/>
  <c r="DW25" i="1"/>
  <c r="DI25" i="1"/>
  <c r="CZ25" i="1"/>
  <c r="AW25" i="1"/>
  <c r="V25" i="1"/>
  <c r="M25" i="1"/>
  <c r="L25" i="1"/>
  <c r="G25" i="1"/>
  <c r="F25" i="1" s="1"/>
  <c r="H25" i="1" s="1"/>
  <c r="DL25" i="1" s="1"/>
  <c r="DJ25" i="1" s="1"/>
  <c r="DZ24" i="1"/>
  <c r="DY24" i="1"/>
  <c r="DW24" i="1"/>
  <c r="DI24" i="1"/>
  <c r="CZ24" i="1"/>
  <c r="BX24" i="1"/>
  <c r="BX43" i="1" s="1"/>
  <c r="BX51" i="1" s="1"/>
  <c r="BW24" i="1"/>
  <c r="BW43" i="1" s="1"/>
  <c r="BW51" i="1" s="1"/>
  <c r="AW24" i="1"/>
  <c r="V24" i="1"/>
  <c r="M24" i="1"/>
  <c r="G24" i="1"/>
  <c r="F24" i="1" s="1"/>
  <c r="H24" i="1" s="1"/>
  <c r="DL24" i="1" s="1"/>
  <c r="DJ24" i="1" s="1"/>
  <c r="DZ23" i="1"/>
  <c r="DY23" i="1"/>
  <c r="DI23" i="1"/>
  <c r="CZ23" i="1"/>
  <c r="CG23" i="1"/>
  <c r="BQ23" i="1"/>
  <c r="BQ43" i="1" s="1"/>
  <c r="BQ51" i="1" s="1"/>
  <c r="BN23" i="1"/>
  <c r="AW23" i="1"/>
  <c r="AV23" i="1"/>
  <c r="V23" i="1"/>
  <c r="M23" i="1"/>
  <c r="G23" i="1"/>
  <c r="F23" i="1" s="1"/>
  <c r="H23" i="1" s="1"/>
  <c r="DY22" i="1"/>
  <c r="DW22" i="1"/>
  <c r="DI22" i="1"/>
  <c r="CZ22" i="1"/>
  <c r="CG22" i="1"/>
  <c r="CG43" i="1" s="1"/>
  <c r="CG51" i="1" s="1"/>
  <c r="BO22" i="1"/>
  <c r="BN22" i="1"/>
  <c r="AW22" i="1"/>
  <c r="AV22" i="1"/>
  <c r="V22" i="1"/>
  <c r="M22" i="1"/>
  <c r="G22" i="1"/>
  <c r="F22" i="1" s="1"/>
  <c r="H22" i="1" s="1"/>
  <c r="DY21" i="1"/>
  <c r="DW21" i="1"/>
  <c r="DI21" i="1"/>
  <c r="CZ21" i="1"/>
  <c r="AW21" i="1"/>
  <c r="AV21" i="1"/>
  <c r="V21" i="1"/>
  <c r="M21" i="1"/>
  <c r="L21" i="1"/>
  <c r="G21" i="1"/>
  <c r="F21" i="1" s="1"/>
  <c r="H21" i="1" s="1"/>
  <c r="P21" i="1" s="1"/>
  <c r="DY20" i="1"/>
  <c r="DW20" i="1"/>
  <c r="DI20" i="1"/>
  <c r="CZ20" i="1"/>
  <c r="BO20" i="1"/>
  <c r="BN20" i="1"/>
  <c r="AW20" i="1"/>
  <c r="AV20" i="1"/>
  <c r="AN20" i="1"/>
  <c r="AN43" i="1" s="1"/>
  <c r="AN51" i="1" s="1"/>
  <c r="AM20" i="1"/>
  <c r="AM43" i="1" s="1"/>
  <c r="AM51" i="1" s="1"/>
  <c r="V20" i="1"/>
  <c r="M20" i="1"/>
  <c r="G20" i="1"/>
  <c r="F20" i="1" s="1"/>
  <c r="H20" i="1" s="1"/>
  <c r="DY19" i="1"/>
  <c r="DW19" i="1"/>
  <c r="DI19" i="1"/>
  <c r="CZ19" i="1"/>
  <c r="AW19" i="1"/>
  <c r="AE19" i="1"/>
  <c r="AD19" i="1"/>
  <c r="V19" i="1"/>
  <c r="M19" i="1"/>
  <c r="G19" i="1"/>
  <c r="F19" i="1" s="1"/>
  <c r="H19" i="1" s="1"/>
  <c r="DY18" i="1"/>
  <c r="DW18" i="1"/>
  <c r="DI18" i="1"/>
  <c r="CZ18" i="1"/>
  <c r="AW18" i="1"/>
  <c r="AE18" i="1"/>
  <c r="AD18" i="1"/>
  <c r="V18" i="1"/>
  <c r="M18" i="1"/>
  <c r="G18" i="1"/>
  <c r="F18" i="1" s="1"/>
  <c r="H18" i="1" s="1"/>
  <c r="DY17" i="1"/>
  <c r="DW17" i="1"/>
  <c r="DI17" i="1"/>
  <c r="CZ17" i="1"/>
  <c r="AW17" i="1"/>
  <c r="AE17" i="1"/>
  <c r="V17" i="1"/>
  <c r="U17" i="1"/>
  <c r="M17" i="1"/>
  <c r="G17" i="1"/>
  <c r="F17" i="1" s="1"/>
  <c r="H17" i="1" s="1"/>
  <c r="DY16" i="1"/>
  <c r="DW16" i="1"/>
  <c r="DI16" i="1"/>
  <c r="CZ16" i="1"/>
  <c r="AW16" i="1"/>
  <c r="AE16" i="1"/>
  <c r="V16" i="1"/>
  <c r="U16" i="1"/>
  <c r="M16" i="1"/>
  <c r="G16" i="1"/>
  <c r="F16" i="1" s="1"/>
  <c r="H16" i="1" s="1"/>
  <c r="DC16" i="1" s="1"/>
  <c r="DA16" i="1" s="1"/>
  <c r="DY15" i="1"/>
  <c r="DW15" i="1"/>
  <c r="DI15" i="1"/>
  <c r="CZ15" i="1"/>
  <c r="AW15" i="1"/>
  <c r="AE15" i="1"/>
  <c r="V15" i="1"/>
  <c r="U15" i="1"/>
  <c r="M15" i="1"/>
  <c r="G15" i="1"/>
  <c r="F15" i="1" s="1"/>
  <c r="H15" i="1" s="1"/>
  <c r="DY14" i="1"/>
  <c r="DW14" i="1"/>
  <c r="DI14" i="1"/>
  <c r="CZ14" i="1"/>
  <c r="CO14" i="1"/>
  <c r="CO43" i="1" s="1"/>
  <c r="CO51" i="1" s="1"/>
  <c r="AW14" i="1"/>
  <c r="AE14" i="1"/>
  <c r="V14" i="1"/>
  <c r="M14" i="1"/>
  <c r="G14" i="1"/>
  <c r="F14" i="1" s="1"/>
  <c r="H14" i="1" s="1"/>
  <c r="DY13" i="1"/>
  <c r="DW13" i="1"/>
  <c r="DI13" i="1"/>
  <c r="CZ13" i="1"/>
  <c r="AW13" i="1"/>
  <c r="AE13" i="1"/>
  <c r="V13" i="1"/>
  <c r="M13" i="1"/>
  <c r="G13" i="1"/>
  <c r="F13" i="1" s="1"/>
  <c r="H13" i="1" s="1"/>
  <c r="DY12" i="1"/>
  <c r="DW12" i="1"/>
  <c r="DI12" i="1"/>
  <c r="CZ12" i="1"/>
  <c r="AW12" i="1"/>
  <c r="AV12" i="1"/>
  <c r="AE12" i="1"/>
  <c r="V12" i="1"/>
  <c r="M12" i="1"/>
  <c r="L12" i="1"/>
  <c r="G12" i="1"/>
  <c r="F12" i="1" s="1"/>
  <c r="H12" i="1" s="1"/>
  <c r="DY11" i="1"/>
  <c r="DW11" i="1"/>
  <c r="DI11" i="1"/>
  <c r="CZ11" i="1"/>
  <c r="AW11" i="1"/>
  <c r="AV11" i="1"/>
  <c r="AE11" i="1"/>
  <c r="V11" i="1"/>
  <c r="M11" i="1"/>
  <c r="G11" i="1"/>
  <c r="F11" i="1" s="1"/>
  <c r="H11" i="1" s="1"/>
  <c r="DZ10" i="1"/>
  <c r="DY10" i="1"/>
  <c r="DW10" i="1"/>
  <c r="DI10" i="1"/>
  <c r="CZ10" i="1"/>
  <c r="AW10" i="1"/>
  <c r="G10" i="1"/>
  <c r="F10" i="1" s="1"/>
  <c r="H10" i="1" s="1"/>
  <c r="DY9" i="1"/>
  <c r="DW9" i="1"/>
  <c r="DI9" i="1"/>
  <c r="CZ9" i="1"/>
  <c r="AW9" i="1"/>
  <c r="AE9" i="1"/>
  <c r="AD9" i="1"/>
  <c r="V9" i="1"/>
  <c r="M9" i="1"/>
  <c r="G9" i="1"/>
  <c r="F9" i="1" s="1"/>
  <c r="H9" i="1" s="1"/>
  <c r="DY8" i="1"/>
  <c r="DW8" i="1"/>
  <c r="DI8" i="1"/>
  <c r="CZ8" i="1"/>
  <c r="AW8" i="1"/>
  <c r="AV8" i="1"/>
  <c r="V8" i="1"/>
  <c r="M8" i="1"/>
  <c r="G8" i="1"/>
  <c r="F8" i="1" s="1"/>
  <c r="H8" i="1" s="1"/>
  <c r="DY7" i="1"/>
  <c r="DW7" i="1"/>
  <c r="DI7" i="1"/>
  <c r="CZ7" i="1"/>
  <c r="CY7" i="1"/>
  <c r="CY43" i="1" s="1"/>
  <c r="CY51" i="1" s="1"/>
  <c r="AW7" i="1"/>
  <c r="V7" i="1"/>
  <c r="M7" i="1"/>
  <c r="G7" i="1"/>
  <c r="F7" i="1" s="1"/>
  <c r="H7" i="1" s="1"/>
  <c r="DN7" i="1" s="1"/>
  <c r="DY43" i="1" l="1"/>
  <c r="DU38" i="1"/>
  <c r="DU7" i="1"/>
  <c r="DU11" i="1"/>
  <c r="AD43" i="1"/>
  <c r="AD51" i="1" s="1"/>
  <c r="DU19" i="1"/>
  <c r="DU40" i="1"/>
  <c r="DU42" i="1"/>
  <c r="DI43" i="1"/>
  <c r="DI51" i="1" s="1"/>
  <c r="BN43" i="1"/>
  <c r="BN51" i="1" s="1"/>
  <c r="DW31" i="1"/>
  <c r="DU32" i="1"/>
  <c r="DU10" i="1"/>
  <c r="U43" i="1"/>
  <c r="U51" i="1" s="1"/>
  <c r="AE43" i="1"/>
  <c r="AE51" i="1" s="1"/>
  <c r="DU21" i="1"/>
  <c r="V36" i="1"/>
  <c r="DU36" i="1" s="1"/>
  <c r="AH23" i="1"/>
  <c r="AZ23" i="1"/>
  <c r="AX23" i="1" s="1"/>
  <c r="P23" i="1"/>
  <c r="N23" i="1" s="1"/>
  <c r="CJ23" i="1"/>
  <c r="CH23" i="1" s="1"/>
  <c r="I23" i="1"/>
  <c r="Y17" i="1"/>
  <c r="W17" i="1" s="1"/>
  <c r="AZ17" i="1"/>
  <c r="AX17" i="1" s="1"/>
  <c r="R17" i="1"/>
  <c r="DZ17" i="1" s="1"/>
  <c r="DL27" i="1"/>
  <c r="DJ27" i="1" s="1"/>
  <c r="DC27" i="1"/>
  <c r="DA27" i="1" s="1"/>
  <c r="Y27" i="1"/>
  <c r="W27" i="1" s="1"/>
  <c r="DL30" i="1"/>
  <c r="DJ30" i="1" s="1"/>
  <c r="Y30" i="1"/>
  <c r="W30" i="1" s="1"/>
  <c r="DN11" i="1"/>
  <c r="DC11" i="1"/>
  <c r="DA11" i="1" s="1"/>
  <c r="Y11" i="1"/>
  <c r="DL22" i="1"/>
  <c r="DJ22" i="1" s="1"/>
  <c r="DC22" i="1"/>
  <c r="DA22" i="1" s="1"/>
  <c r="DU9" i="1"/>
  <c r="DU14" i="1"/>
  <c r="DU18" i="1"/>
  <c r="I24" i="1"/>
  <c r="AZ24" i="1"/>
  <c r="AX24" i="1" s="1"/>
  <c r="DU25" i="1"/>
  <c r="DU26" i="1"/>
  <c r="BF31" i="1"/>
  <c r="DU31" i="1" s="1"/>
  <c r="DU37" i="1"/>
  <c r="BL57" i="1"/>
  <c r="CL57" i="1"/>
  <c r="DF57" i="1"/>
  <c r="Q51" i="1"/>
  <c r="AG51" i="1"/>
  <c r="AK51" i="1"/>
  <c r="BA51" i="1"/>
  <c r="CW51" i="1"/>
  <c r="DM51" i="1"/>
  <c r="DU8" i="1"/>
  <c r="DU12" i="1"/>
  <c r="DU13" i="1"/>
  <c r="DU22" i="1"/>
  <c r="BO23" i="1"/>
  <c r="DU23" i="1" s="1"/>
  <c r="DU29" i="1"/>
  <c r="DU33" i="1"/>
  <c r="DU39" i="1"/>
  <c r="AW41" i="1"/>
  <c r="AW43" i="1" s="1"/>
  <c r="AW51" i="1" s="1"/>
  <c r="AP57" i="1"/>
  <c r="BV57" i="1"/>
  <c r="CP57" i="1"/>
  <c r="AL51" i="1"/>
  <c r="AT51" i="1"/>
  <c r="BB51" i="1"/>
  <c r="BJ51" i="1"/>
  <c r="BZ51" i="1"/>
  <c r="CD51" i="1"/>
  <c r="S51" i="1"/>
  <c r="DU16" i="1"/>
  <c r="DU17" i="1"/>
  <c r="DU20" i="1"/>
  <c r="BR23" i="1"/>
  <c r="BP23" i="1" s="1"/>
  <c r="DU24" i="1"/>
  <c r="DU27" i="1"/>
  <c r="DU30" i="1"/>
  <c r="DU34" i="1"/>
  <c r="DU41" i="1"/>
  <c r="DW41" i="1"/>
  <c r="BD51" i="1"/>
  <c r="DL12" i="1"/>
  <c r="AA12" i="1"/>
  <c r="R12" i="1"/>
  <c r="AH12" i="1"/>
  <c r="P12" i="1"/>
  <c r="I12" i="1"/>
  <c r="DC12" i="1"/>
  <c r="DA12" i="1" s="1"/>
  <c r="Y12" i="1"/>
  <c r="DN12" i="1"/>
  <c r="AZ12" i="1"/>
  <c r="AX12" i="1" s="1"/>
  <c r="DC15" i="1"/>
  <c r="DA15" i="1" s="1"/>
  <c r="Y15" i="1"/>
  <c r="W15" i="1" s="1"/>
  <c r="R15" i="1"/>
  <c r="DZ15" i="1" s="1"/>
  <c r="I15" i="1"/>
  <c r="AH15" i="1"/>
  <c r="DL15" i="1"/>
  <c r="DJ15" i="1" s="1"/>
  <c r="P15" i="1"/>
  <c r="AZ15" i="1"/>
  <c r="AX15" i="1" s="1"/>
  <c r="AZ19" i="1"/>
  <c r="AX19" i="1" s="1"/>
  <c r="DL19" i="1"/>
  <c r="DJ19" i="1" s="1"/>
  <c r="R19" i="1"/>
  <c r="DZ19" i="1" s="1"/>
  <c r="I19" i="1"/>
  <c r="Y19" i="1"/>
  <c r="W19" i="1" s="1"/>
  <c r="DC19" i="1"/>
  <c r="DA19" i="1" s="1"/>
  <c r="AH19" i="1"/>
  <c r="AF19" i="1" s="1"/>
  <c r="P19" i="1"/>
  <c r="DR20" i="1"/>
  <c r="DC20" i="1"/>
  <c r="DA20" i="1" s="1"/>
  <c r="R20" i="1"/>
  <c r="DZ20" i="1" s="1"/>
  <c r="I20" i="1"/>
  <c r="AZ20" i="1"/>
  <c r="AX20" i="1" s="1"/>
  <c r="DL20" i="1"/>
  <c r="DJ20" i="1" s="1"/>
  <c r="BR20" i="1"/>
  <c r="P20" i="1"/>
  <c r="AH20" i="1"/>
  <c r="AF20" i="1" s="1"/>
  <c r="AQ20" i="1"/>
  <c r="Y20" i="1"/>
  <c r="W20" i="1" s="1"/>
  <c r="Y9" i="1"/>
  <c r="DN9" i="1"/>
  <c r="DC9" i="1"/>
  <c r="DA9" i="1" s="1"/>
  <c r="AH9" i="1"/>
  <c r="AA9" i="1"/>
  <c r="R9" i="1"/>
  <c r="I9" i="1"/>
  <c r="AZ9" i="1"/>
  <c r="AX9" i="1" s="1"/>
  <c r="P9" i="1"/>
  <c r="DL9" i="1"/>
  <c r="DJ9" i="1" s="1"/>
  <c r="AZ18" i="1"/>
  <c r="AX18" i="1" s="1"/>
  <c r="DC18" i="1"/>
  <c r="DA18" i="1" s="1"/>
  <c r="Y18" i="1"/>
  <c r="W18" i="1" s="1"/>
  <c r="DL18" i="1"/>
  <c r="DJ18" i="1" s="1"/>
  <c r="AH18" i="1"/>
  <c r="AF18" i="1" s="1"/>
  <c r="I18" i="1"/>
  <c r="R18" i="1"/>
  <c r="DZ18" i="1" s="1"/>
  <c r="P18" i="1"/>
  <c r="DL13" i="1"/>
  <c r="DJ13" i="1" s="1"/>
  <c r="DC13" i="1"/>
  <c r="DA13" i="1" s="1"/>
  <c r="AH13" i="1"/>
  <c r="R13" i="1"/>
  <c r="DZ13" i="1" s="1"/>
  <c r="AZ13" i="1"/>
  <c r="AX13" i="1" s="1"/>
  <c r="P13" i="1"/>
  <c r="Y13" i="1"/>
  <c r="W13" i="1" s="1"/>
  <c r="CS14" i="1"/>
  <c r="Y14" i="1"/>
  <c r="W14" i="1" s="1"/>
  <c r="P14" i="1"/>
  <c r="AH14" i="1"/>
  <c r="R14" i="1"/>
  <c r="DZ14" i="1" s="1"/>
  <c r="DC14" i="1"/>
  <c r="DA14" i="1" s="1"/>
  <c r="DL14" i="1"/>
  <c r="DJ14" i="1" s="1"/>
  <c r="AZ14" i="1"/>
  <c r="AX14" i="1" s="1"/>
  <c r="AZ8" i="1"/>
  <c r="AX8" i="1" s="1"/>
  <c r="AA8" i="1"/>
  <c r="I8" i="1"/>
  <c r="DN8" i="1"/>
  <c r="DC8" i="1"/>
  <c r="DA8" i="1" s="1"/>
  <c r="P8" i="1"/>
  <c r="R8" i="1"/>
  <c r="Y8" i="1"/>
  <c r="DL8" i="1"/>
  <c r="AZ10" i="1"/>
  <c r="AX10" i="1" s="1"/>
  <c r="Y10" i="1"/>
  <c r="DL10" i="1"/>
  <c r="P10" i="1"/>
  <c r="DC10" i="1"/>
  <c r="DA10" i="1" s="1"/>
  <c r="AH10" i="1"/>
  <c r="I7" i="1"/>
  <c r="AA7" i="1"/>
  <c r="DY59" i="1"/>
  <c r="DY60" i="1" s="1"/>
  <c r="DY57" i="1"/>
  <c r="DY51" i="1"/>
  <c r="AE57" i="1"/>
  <c r="DY49" i="1"/>
  <c r="DL11" i="1"/>
  <c r="DJ11" i="1" s="1"/>
  <c r="AA11" i="1"/>
  <c r="R11" i="1"/>
  <c r="R16" i="1"/>
  <c r="DZ16" i="1" s="1"/>
  <c r="DL7" i="1"/>
  <c r="AV43" i="1"/>
  <c r="AV51" i="1" s="1"/>
  <c r="AH11" i="1"/>
  <c r="AZ11" i="1"/>
  <c r="AX11" i="1" s="1"/>
  <c r="I16" i="1"/>
  <c r="AH16" i="1"/>
  <c r="Y29" i="1"/>
  <c r="W29" i="1" s="1"/>
  <c r="P29" i="1"/>
  <c r="BR29" i="1"/>
  <c r="AZ29" i="1"/>
  <c r="AX29" i="1" s="1"/>
  <c r="BI29" i="1"/>
  <c r="BG29" i="1" s="1"/>
  <c r="I29" i="1"/>
  <c r="DC29" i="1"/>
  <c r="DA29" i="1" s="1"/>
  <c r="DL29" i="1"/>
  <c r="DJ29" i="1" s="1"/>
  <c r="AH29" i="1"/>
  <c r="P7" i="1"/>
  <c r="DC7" i="1"/>
  <c r="CO57" i="1"/>
  <c r="CG57" i="1"/>
  <c r="AZ7" i="1"/>
  <c r="R7" i="1"/>
  <c r="U57" i="1"/>
  <c r="DL16" i="1"/>
  <c r="DJ16" i="1" s="1"/>
  <c r="P16" i="1"/>
  <c r="Y16" i="1"/>
  <c r="W16" i="1" s="1"/>
  <c r="DL17" i="1"/>
  <c r="DJ17" i="1" s="1"/>
  <c r="P17" i="1"/>
  <c r="AH17" i="1"/>
  <c r="DR21" i="1"/>
  <c r="DC21" i="1"/>
  <c r="DA21" i="1" s="1"/>
  <c r="AZ21" i="1"/>
  <c r="AX21" i="1" s="1"/>
  <c r="AH21" i="1"/>
  <c r="R21" i="1"/>
  <c r="DZ21" i="1" s="1"/>
  <c r="BR28" i="1"/>
  <c r="AZ28" i="1"/>
  <c r="AX28" i="1" s="1"/>
  <c r="AH28" i="1"/>
  <c r="I28" i="1"/>
  <c r="DL28" i="1"/>
  <c r="DJ28" i="1" s="1"/>
  <c r="DC28" i="1"/>
  <c r="DA28" i="1" s="1"/>
  <c r="Y28" i="1"/>
  <c r="W28" i="1" s="1"/>
  <c r="P28" i="1"/>
  <c r="BI28" i="1"/>
  <c r="DL31" i="1"/>
  <c r="DJ31" i="1" s="1"/>
  <c r="DC31" i="1"/>
  <c r="DA31" i="1" s="1"/>
  <c r="BI31" i="1"/>
  <c r="BG31" i="1" s="1"/>
  <c r="AZ31" i="1"/>
  <c r="AX31" i="1" s="1"/>
  <c r="I31" i="1"/>
  <c r="P31" i="1"/>
  <c r="AH31" i="1"/>
  <c r="Y31" i="1"/>
  <c r="W31" i="1" s="1"/>
  <c r="Y7" i="1"/>
  <c r="CY57" i="1"/>
  <c r="DI57" i="1"/>
  <c r="M43" i="1"/>
  <c r="CZ43" i="1"/>
  <c r="CZ51" i="1" s="1"/>
  <c r="P11" i="1"/>
  <c r="DU15" i="1"/>
  <c r="AZ16" i="1"/>
  <c r="AX16" i="1" s="1"/>
  <c r="DC17" i="1"/>
  <c r="DA17" i="1" s="1"/>
  <c r="AN57" i="1"/>
  <c r="Y21" i="1"/>
  <c r="W21" i="1" s="1"/>
  <c r="BR21" i="1"/>
  <c r="DL21" i="1"/>
  <c r="DJ21" i="1" s="1"/>
  <c r="AH32" i="1"/>
  <c r="DL32" i="1"/>
  <c r="DJ32" i="1" s="1"/>
  <c r="BI32" i="1"/>
  <c r="BG32" i="1" s="1"/>
  <c r="Y32" i="1"/>
  <c r="DC32" i="1"/>
  <c r="AZ32" i="1"/>
  <c r="AX32" i="1" s="1"/>
  <c r="P32" i="1"/>
  <c r="DT35" i="1"/>
  <c r="BI35" i="1"/>
  <c r="I35" i="1"/>
  <c r="DL35" i="1"/>
  <c r="DJ35" i="1" s="1"/>
  <c r="DC35" i="1"/>
  <c r="DA35" i="1" s="1"/>
  <c r="AZ35" i="1"/>
  <c r="AX35" i="1" s="1"/>
  <c r="AH35" i="1"/>
  <c r="P35" i="1"/>
  <c r="Y35" i="1"/>
  <c r="W35" i="1" s="1"/>
  <c r="L43" i="1"/>
  <c r="L49" i="1" s="1"/>
  <c r="AM57" i="1"/>
  <c r="BN57" i="1"/>
  <c r="I22" i="1"/>
  <c r="R22" i="1"/>
  <c r="DZ22" i="1" s="1"/>
  <c r="AH22" i="1"/>
  <c r="AZ22" i="1"/>
  <c r="AX22" i="1" s="1"/>
  <c r="BR22" i="1"/>
  <c r="BP22" i="1" s="1"/>
  <c r="DW23" i="1"/>
  <c r="Y25" i="1"/>
  <c r="W25" i="1" s="1"/>
  <c r="AZ25" i="1"/>
  <c r="AX25" i="1" s="1"/>
  <c r="DC25" i="1"/>
  <c r="DA25" i="1" s="1"/>
  <c r="AH26" i="1"/>
  <c r="DU28" i="1"/>
  <c r="DH43" i="1"/>
  <c r="DH51" i="1" s="1"/>
  <c r="BE43" i="1"/>
  <c r="BE51" i="1" s="1"/>
  <c r="I30" i="1"/>
  <c r="DC30" i="1"/>
  <c r="DA30" i="1" s="1"/>
  <c r="P33" i="1"/>
  <c r="I34" i="1"/>
  <c r="DU35" i="1"/>
  <c r="Y36" i="1"/>
  <c r="W36" i="1" s="1"/>
  <c r="I37" i="1"/>
  <c r="AY57" i="1"/>
  <c r="P25" i="1"/>
  <c r="AH25" i="1"/>
  <c r="BR25" i="1"/>
  <c r="P26" i="1"/>
  <c r="DC26" i="1"/>
  <c r="DA26" i="1" s="1"/>
  <c r="DL33" i="1"/>
  <c r="DJ33" i="1" s="1"/>
  <c r="DC33" i="1"/>
  <c r="DA33" i="1" s="1"/>
  <c r="AZ33" i="1"/>
  <c r="AX33" i="1" s="1"/>
  <c r="Y33" i="1"/>
  <c r="W33" i="1" s="1"/>
  <c r="Y34" i="1"/>
  <c r="W34" i="1" s="1"/>
  <c r="I36" i="1"/>
  <c r="AH36" i="1"/>
  <c r="Y39" i="1"/>
  <c r="W39" i="1" s="1"/>
  <c r="I39" i="1"/>
  <c r="DL39" i="1"/>
  <c r="DJ39" i="1" s="1"/>
  <c r="DC39" i="1"/>
  <c r="DA39" i="1" s="1"/>
  <c r="AZ39" i="1"/>
  <c r="AX39" i="1" s="1"/>
  <c r="AH39" i="1"/>
  <c r="P39" i="1"/>
  <c r="CF57" i="1"/>
  <c r="DC23" i="1"/>
  <c r="DA23" i="1" s="1"/>
  <c r="Y23" i="1"/>
  <c r="W23" i="1" s="1"/>
  <c r="BQ57" i="1"/>
  <c r="DL23" i="1"/>
  <c r="DJ23" i="1" s="1"/>
  <c r="Y24" i="1"/>
  <c r="W24" i="1" s="1"/>
  <c r="BW57" i="1"/>
  <c r="AZ26" i="1"/>
  <c r="AX26" i="1" s="1"/>
  <c r="BR27" i="1"/>
  <c r="AH27" i="1"/>
  <c r="P27" i="1"/>
  <c r="AZ27" i="1"/>
  <c r="AX27" i="1" s="1"/>
  <c r="AH30" i="1"/>
  <c r="AZ30" i="1"/>
  <c r="AX30" i="1" s="1"/>
  <c r="BI30" i="1"/>
  <c r="BG30" i="1" s="1"/>
  <c r="BH57" i="1"/>
  <c r="I33" i="1"/>
  <c r="BI33" i="1"/>
  <c r="AH34" i="1"/>
  <c r="AZ34" i="1"/>
  <c r="AX34" i="1" s="1"/>
  <c r="DC34" i="1"/>
  <c r="DA34" i="1" s="1"/>
  <c r="DL34" i="1"/>
  <c r="DJ34" i="1" s="1"/>
  <c r="P22" i="1"/>
  <c r="Y22" i="1"/>
  <c r="W22" i="1" s="1"/>
  <c r="CJ22" i="1"/>
  <c r="CA24" i="1"/>
  <c r="BR24" i="1"/>
  <c r="AH24" i="1"/>
  <c r="P24" i="1"/>
  <c r="BX57" i="1"/>
  <c r="DC24" i="1"/>
  <c r="DA24" i="1" s="1"/>
  <c r="Y26" i="1"/>
  <c r="W26" i="1" s="1"/>
  <c r="BR26" i="1"/>
  <c r="P30" i="1"/>
  <c r="AH33" i="1"/>
  <c r="P34" i="1"/>
  <c r="BI34" i="1"/>
  <c r="DL36" i="1"/>
  <c r="DJ36" i="1" s="1"/>
  <c r="DC36" i="1"/>
  <c r="DA36" i="1" s="1"/>
  <c r="P36" i="1"/>
  <c r="X57" i="1"/>
  <c r="AZ36" i="1"/>
  <c r="AX36" i="1" s="1"/>
  <c r="DP37" i="1"/>
  <c r="DP43" i="1" s="1"/>
  <c r="DP51" i="1" s="1"/>
  <c r="AZ37" i="1"/>
  <c r="AX37" i="1" s="1"/>
  <c r="AH37" i="1"/>
  <c r="DL37" i="1"/>
  <c r="DJ37" i="1" s="1"/>
  <c r="DT37" i="1"/>
  <c r="P37" i="1"/>
  <c r="Y37" i="1"/>
  <c r="W37" i="1" s="1"/>
  <c r="DL41" i="1"/>
  <c r="DJ41" i="1" s="1"/>
  <c r="Y41" i="1"/>
  <c r="CJ41" i="1"/>
  <c r="CH41" i="1" s="1"/>
  <c r="AZ41" i="1"/>
  <c r="AX41" i="1" s="1"/>
  <c r="AH41" i="1"/>
  <c r="I41" i="1"/>
  <c r="DC41" i="1"/>
  <c r="DA41" i="1" s="1"/>
  <c r="AA41" i="1"/>
  <c r="DZ41" i="1" s="1"/>
  <c r="P41" i="1"/>
  <c r="Y42" i="1"/>
  <c r="W42" i="1" s="1"/>
  <c r="DE42" i="1"/>
  <c r="DE43" i="1" s="1"/>
  <c r="DE51" i="1" s="1"/>
  <c r="AZ42" i="1"/>
  <c r="AX42" i="1" s="1"/>
  <c r="AH42" i="1"/>
  <c r="R42" i="1"/>
  <c r="DL42" i="1"/>
  <c r="DJ42" i="1" s="1"/>
  <c r="DC42" i="1"/>
  <c r="AA42" i="1"/>
  <c r="P42" i="1"/>
  <c r="DW36" i="1"/>
  <c r="Y38" i="1"/>
  <c r="W38" i="1" s="1"/>
  <c r="AZ38" i="1"/>
  <c r="AX38" i="1" s="1"/>
  <c r="AH40" i="1"/>
  <c r="O57" i="1"/>
  <c r="BC57" i="1"/>
  <c r="CI57" i="1"/>
  <c r="CM57" i="1"/>
  <c r="CU57" i="1"/>
  <c r="AS57" i="1"/>
  <c r="BU57" i="1"/>
  <c r="CB57" i="1"/>
  <c r="DB57" i="1"/>
  <c r="DQ57" i="1"/>
  <c r="P38" i="1"/>
  <c r="AH38" i="1"/>
  <c r="DL40" i="1"/>
  <c r="DJ40" i="1" s="1"/>
  <c r="AU57" i="1"/>
  <c r="BM57" i="1"/>
  <c r="BS57" i="1"/>
  <c r="CE57" i="1"/>
  <c r="CN57" i="1"/>
  <c r="T57" i="1"/>
  <c r="Z57" i="1"/>
  <c r="CK57" i="1"/>
  <c r="CR57" i="1"/>
  <c r="I38" i="1"/>
  <c r="P40" i="1"/>
  <c r="DC40" i="1"/>
  <c r="DA40" i="1" s="1"/>
  <c r="DV40" i="1" s="1"/>
  <c r="AR57" i="1"/>
  <c r="DD57" i="1"/>
  <c r="AB57" i="1"/>
  <c r="DC38" i="1"/>
  <c r="DA38" i="1" s="1"/>
  <c r="Y40" i="1"/>
  <c r="BK57" i="1"/>
  <c r="CC57" i="1"/>
  <c r="AJ57" i="1"/>
  <c r="BT57" i="1"/>
  <c r="CV57" i="1"/>
  <c r="DG57" i="1"/>
  <c r="DK57" i="1"/>
  <c r="DO57" i="1"/>
  <c r="DS57" i="1"/>
  <c r="AC57" i="1"/>
  <c r="BO43" i="1" l="1"/>
  <c r="BO51" i="1" s="1"/>
  <c r="BF43" i="1"/>
  <c r="BF51" i="1" s="1"/>
  <c r="AD57" i="1"/>
  <c r="DN43" i="1"/>
  <c r="DN51" i="1" s="1"/>
  <c r="DV23" i="1"/>
  <c r="W11" i="1"/>
  <c r="V43" i="1"/>
  <c r="V51" i="1" s="1"/>
  <c r="DJ8" i="1"/>
  <c r="W8" i="1"/>
  <c r="DT43" i="1"/>
  <c r="DT51" i="1" s="1"/>
  <c r="BO57" i="1"/>
  <c r="DA42" i="1"/>
  <c r="DZ12" i="1"/>
  <c r="DX10" i="1"/>
  <c r="DZ42" i="1"/>
  <c r="W41" i="1"/>
  <c r="N21" i="1"/>
  <c r="DV21" i="1" s="1"/>
  <c r="DT57" i="1"/>
  <c r="DE57" i="1"/>
  <c r="N36" i="1"/>
  <c r="DV36" i="1" s="1"/>
  <c r="DX36" i="1"/>
  <c r="DX34" i="1"/>
  <c r="N34" i="1"/>
  <c r="DV34" i="1" s="1"/>
  <c r="CA43" i="1"/>
  <c r="CA51" i="1" s="1"/>
  <c r="BY24" i="1"/>
  <c r="BY43" i="1" s="1"/>
  <c r="BY51" i="1" s="1"/>
  <c r="BF57" i="1"/>
  <c r="N39" i="1"/>
  <c r="DV39" i="1" s="1"/>
  <c r="DX39" i="1"/>
  <c r="BE57" i="1"/>
  <c r="DV32" i="1"/>
  <c r="N11" i="1"/>
  <c r="DX11" i="1"/>
  <c r="BI43" i="1"/>
  <c r="BI51" i="1" s="1"/>
  <c r="BG28" i="1"/>
  <c r="BG43" i="1" s="1"/>
  <c r="BG51" i="1" s="1"/>
  <c r="DX16" i="1"/>
  <c r="N16" i="1"/>
  <c r="DV16" i="1" s="1"/>
  <c r="DX21" i="1"/>
  <c r="DX29" i="1"/>
  <c r="N29" i="1"/>
  <c r="DV29" i="1" s="1"/>
  <c r="AV57" i="1"/>
  <c r="DZ11" i="1"/>
  <c r="AW57" i="1"/>
  <c r="DV10" i="1"/>
  <c r="DX8" i="1"/>
  <c r="N8" i="1"/>
  <c r="DX13" i="1"/>
  <c r="N13" i="1"/>
  <c r="DV13" i="1" s="1"/>
  <c r="N18" i="1"/>
  <c r="DV18" i="1" s="1"/>
  <c r="DX18" i="1"/>
  <c r="DZ9" i="1"/>
  <c r="DR43" i="1"/>
  <c r="DR51" i="1" s="1"/>
  <c r="W12" i="1"/>
  <c r="DX38" i="1"/>
  <c r="N38" i="1"/>
  <c r="DV38" i="1" s="1"/>
  <c r="N42" i="1"/>
  <c r="DV42" i="1" s="1"/>
  <c r="DX42" i="1"/>
  <c r="N24" i="1"/>
  <c r="DV24" i="1" s="1"/>
  <c r="DX24" i="1"/>
  <c r="CJ43" i="1"/>
  <c r="CJ51" i="1" s="1"/>
  <c r="CH22" i="1"/>
  <c r="CH43" i="1" s="1"/>
  <c r="CH51" i="1" s="1"/>
  <c r="N33" i="1"/>
  <c r="DV33" i="1" s="1"/>
  <c r="DX33" i="1"/>
  <c r="DH57" i="1"/>
  <c r="CZ57" i="1"/>
  <c r="DX28" i="1"/>
  <c r="N28" i="1"/>
  <c r="DV28" i="1" s="1"/>
  <c r="DX17" i="1"/>
  <c r="N17" i="1"/>
  <c r="DV17" i="1" s="1"/>
  <c r="DU43" i="1"/>
  <c r="DU51" i="1" s="1"/>
  <c r="DC43" i="1"/>
  <c r="DC51" i="1" s="1"/>
  <c r="DA7" i="1"/>
  <c r="DA43" i="1" s="1"/>
  <c r="DA51" i="1" s="1"/>
  <c r="DW43" i="1"/>
  <c r="DW51" i="1" s="1"/>
  <c r="AA43" i="1"/>
  <c r="AA51" i="1" s="1"/>
  <c r="CS43" i="1"/>
  <c r="CS51" i="1" s="1"/>
  <c r="CQ14" i="1"/>
  <c r="CQ43" i="1" s="1"/>
  <c r="CQ51" i="1" s="1"/>
  <c r="N9" i="1"/>
  <c r="DX9" i="1"/>
  <c r="W9" i="1"/>
  <c r="DX20" i="1"/>
  <c r="N20" i="1"/>
  <c r="N19" i="1"/>
  <c r="DV19" i="1" s="1"/>
  <c r="DX19" i="1"/>
  <c r="DX41" i="1"/>
  <c r="N41" i="1"/>
  <c r="DX37" i="1"/>
  <c r="N37" i="1"/>
  <c r="DV37" i="1" s="1"/>
  <c r="DX30" i="1"/>
  <c r="N30" i="1"/>
  <c r="DV30" i="1" s="1"/>
  <c r="DX27" i="1"/>
  <c r="N27" i="1"/>
  <c r="DV27" i="1" s="1"/>
  <c r="DX25" i="1"/>
  <c r="N25" i="1"/>
  <c r="DV25" i="1" s="1"/>
  <c r="M57" i="1"/>
  <c r="M51" i="1"/>
  <c r="Y43" i="1"/>
  <c r="Y51" i="1" s="1"/>
  <c r="W7" i="1"/>
  <c r="DX31" i="1"/>
  <c r="N31" i="1"/>
  <c r="DV31" i="1" s="1"/>
  <c r="R43" i="1"/>
  <c r="R51" i="1" s="1"/>
  <c r="DZ7" i="1"/>
  <c r="P43" i="1"/>
  <c r="P51" i="1" s="1"/>
  <c r="DX7" i="1"/>
  <c r="N7" i="1"/>
  <c r="DL43" i="1"/>
  <c r="DL51" i="1" s="1"/>
  <c r="DJ7" i="1"/>
  <c r="AH43" i="1"/>
  <c r="AH51" i="1" s="1"/>
  <c r="AF9" i="1"/>
  <c r="AF43" i="1" s="1"/>
  <c r="AF51" i="1" s="1"/>
  <c r="BR43" i="1"/>
  <c r="BR51" i="1" s="1"/>
  <c r="BP20" i="1"/>
  <c r="BP43" i="1" s="1"/>
  <c r="BP51" i="1" s="1"/>
  <c r="DX40" i="1"/>
  <c r="DP57" i="1"/>
  <c r="DX22" i="1"/>
  <c r="N22" i="1"/>
  <c r="DV22" i="1" s="1"/>
  <c r="DX26" i="1"/>
  <c r="N26" i="1"/>
  <c r="DV26" i="1" s="1"/>
  <c r="DX23" i="1"/>
  <c r="N35" i="1"/>
  <c r="DV35" i="1" s="1"/>
  <c r="DX35" i="1"/>
  <c r="DX32" i="1"/>
  <c r="AZ43" i="1"/>
  <c r="AZ51" i="1" s="1"/>
  <c r="AX7" i="1"/>
  <c r="AX43" i="1" s="1"/>
  <c r="AX51" i="1" s="1"/>
  <c r="DZ8" i="1"/>
  <c r="N14" i="1"/>
  <c r="DV14" i="1" s="1"/>
  <c r="DX14" i="1"/>
  <c r="AQ43" i="1"/>
  <c r="AQ51" i="1" s="1"/>
  <c r="AO20" i="1"/>
  <c r="AO43" i="1" s="1"/>
  <c r="AO51" i="1" s="1"/>
  <c r="DX15" i="1"/>
  <c r="N15" i="1"/>
  <c r="DV15" i="1" s="1"/>
  <c r="DX12" i="1"/>
  <c r="N12" i="1"/>
  <c r="DJ12" i="1"/>
  <c r="DV41" i="1" l="1"/>
  <c r="DV8" i="1"/>
  <c r="DN57" i="1"/>
  <c r="V57" i="1"/>
  <c r="DV11" i="1"/>
  <c r="DZ43" i="1"/>
  <c r="W43" i="1"/>
  <c r="W51" i="1" s="1"/>
  <c r="R57" i="1"/>
  <c r="CS57" i="1"/>
  <c r="DV12" i="1"/>
  <c r="AO57" i="1"/>
  <c r="AH57" i="1"/>
  <c r="DX43" i="1"/>
  <c r="DX51" i="1" s="1"/>
  <c r="AA57" i="1"/>
  <c r="DW62" i="1"/>
  <c r="DW60" i="1"/>
  <c r="DW57" i="1"/>
  <c r="DW63" i="1"/>
  <c r="DW64" i="1" s="1"/>
  <c r="DW65" i="1" s="1"/>
  <c r="BI57" i="1"/>
  <c r="AQ57" i="1"/>
  <c r="BP57" i="1"/>
  <c r="DJ43" i="1"/>
  <c r="DJ51" i="1" s="1"/>
  <c r="P57" i="1"/>
  <c r="DV20" i="1"/>
  <c r="DV9" i="1"/>
  <c r="DA57" i="1"/>
  <c r="CH57" i="1"/>
  <c r="BY57" i="1"/>
  <c r="BR57" i="1"/>
  <c r="DL57" i="1"/>
  <c r="CQ57" i="1"/>
  <c r="DC57" i="1"/>
  <c r="CJ57" i="1"/>
  <c r="DR57" i="1"/>
  <c r="CA57" i="1"/>
  <c r="AX57" i="1"/>
  <c r="Y57" i="1"/>
  <c r="BG57" i="1"/>
  <c r="AZ57" i="1"/>
  <c r="AF57" i="1"/>
  <c r="N43" i="1"/>
  <c r="N51" i="1" s="1"/>
  <c r="DV7" i="1"/>
  <c r="DU60" i="1"/>
  <c r="DU57" i="1"/>
  <c r="DZ51" i="1" l="1"/>
  <c r="DZ57" i="1"/>
  <c r="DZ59" i="1"/>
  <c r="DZ60" i="1" s="1"/>
  <c r="DZ49" i="1"/>
  <c r="W57" i="1"/>
  <c r="N57" i="1"/>
  <c r="DJ57" i="1"/>
  <c r="DX60" i="1"/>
  <c r="DX57" i="1"/>
  <c r="DV43" i="1"/>
  <c r="DV51" i="1" s="1"/>
  <c r="DV60" i="1" l="1"/>
  <c r="DV57" i="1"/>
</calcChain>
</file>

<file path=xl/sharedStrings.xml><?xml version="1.0" encoding="utf-8"?>
<sst xmlns="http://schemas.openxmlformats.org/spreadsheetml/2006/main" count="285" uniqueCount="104">
  <si>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</si>
  <si>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</si>
  <si>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</si>
  <si>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</si>
  <si>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</si>
  <si>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</si>
  <si>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</si>
  <si>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</si>
  <si>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</si>
  <si>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</si>
  <si>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 (РЕШЕНИЕ КОМИССИИ МАЙ)</t>
  </si>
  <si>
    <t>ФГБУ "Федеральный центр сердечно-сосудистой хирургии" МЗ РФ (РЕШЕНИЕ КОМИССИИ МАЙ)</t>
  </si>
  <si>
    <t>Хабаровский филиал ФГБУ НКЦ оториноларингологии ФМБА России</t>
  </si>
  <si>
    <t>Хабаровский филиал ФГАУ "МНТК "Микрохирургия глаза" им.акад.С.Н.Федорова" Министерства здравоохранения РФ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</si>
  <si>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</si>
  <si>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</si>
  <si>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</si>
  <si>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</si>
  <si>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</si>
  <si>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</si>
  <si>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ИТОГО</t>
  </si>
  <si>
    <t>план 2016</t>
  </si>
  <si>
    <t>факт 8 мес</t>
  </si>
  <si>
    <t>прогноз</t>
  </si>
  <si>
    <t>план 2017 всего</t>
  </si>
  <si>
    <t>план 2017 застрахованные в Хабаровском крае</t>
  </si>
  <si>
    <t>план 2017 застрахованные в других субъектах РФ</t>
  </si>
  <si>
    <t>ВСЕГО</t>
  </si>
  <si>
    <t>факт 10 мес.</t>
  </si>
  <si>
    <t>количество больных</t>
  </si>
  <si>
    <t xml:space="preserve">стоимость </t>
  </si>
  <si>
    <t>количество больных на 2017 год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</si>
  <si>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</si>
  <si>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</si>
  <si>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</si>
  <si>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</si>
  <si>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</si>
  <si>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</si>
  <si>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</si>
  <si>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</si>
  <si>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</si>
  <si>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</si>
  <si>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</si>
  <si>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</si>
  <si>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</si>
  <si>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</si>
  <si>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</si>
  <si>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</si>
  <si>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</si>
  <si>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</si>
  <si>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</si>
  <si>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</si>
  <si>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</si>
  <si>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</si>
  <si>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</si>
  <si>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</si>
  <si>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</si>
  <si>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</si>
  <si>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</si>
  <si>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</si>
  <si>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</si>
  <si>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</si>
  <si>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</si>
  <si>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</si>
  <si>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</si>
  <si>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</si>
  <si>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</si>
  <si>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</si>
  <si>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</si>
  <si>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</si>
  <si>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</si>
  <si>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</si>
  <si>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</si>
  <si>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</si>
  <si>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</si>
  <si>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</si>
  <si>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</si>
  <si>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</si>
  <si>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</si>
  <si>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</si>
  <si>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</si>
  <si>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</si>
  <si>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</si>
  <si>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</si>
  <si>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</si>
  <si>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</si>
  <si>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</si>
  <si>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</si>
  <si>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Р.К. от 27.09.2017 №7</t>
  </si>
  <si>
    <t>Р.К. от 28.08.2017 №6</t>
  </si>
  <si>
    <t>Р.К. от12.07.2017 №5</t>
  </si>
  <si>
    <t>Р.К. от 15.06.2017 №4</t>
  </si>
  <si>
    <t>Р.К. от 30.03.2017 №3</t>
  </si>
  <si>
    <t>Р.К. от 28.02.2017 №2</t>
  </si>
  <si>
    <t>Р.К. от 28.12.2016 №14</t>
  </si>
  <si>
    <t>отклонения</t>
  </si>
  <si>
    <t>ПЛАН 2016</t>
  </si>
  <si>
    <t>ФАКТ 8 мес.</t>
  </si>
  <si>
    <t>Прогноз 2016</t>
  </si>
  <si>
    <t>09.10.2017 № 8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</si>
  <si>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</si>
  <si>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Приложение № 2</t>
  </si>
  <si>
    <t>к Решению Комиссии по разработке ТП ОМС от 09.10.2017  № 8</t>
  </si>
  <si>
    <t>ООО "Уральский клинический лечебно-реабилитационный центр"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</si>
</sst>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0.0000"/>
    <numFmt numFmtId="167" formatCode="_-* #,##0.00_р_._-;\-* #,##0.00_р_._-;_-* &quot;-&quot;??_р_._-;_-@_-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7">
    <xf numFmtId="0" fontId="0" fillId="0" borderId="0"/>
    <xf numFmtId="0" fontId="2" fillId="0" borderId="0"/>
    <xf numFmtId="0" fontId="17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9" fillId="0" borderId="0"/>
    <xf numFmtId="0" fontId="11" fillId="0" borderId="0" applyFill="0" applyBorder="0" applyProtection="0">
      <alignment wrapText="1"/>
      <protection locked="0"/>
    </xf>
    <xf numFmtId="9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9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167" fontId="18" fillId="0" borderId="0" applyFont="0" applyFill="0" applyBorder="0" applyAlignment="0" applyProtection="0"/>
  </cellStyleXfs>
  <cellXfs count="71">
    <xf numFmtId="0" fontId="0" fillId="0" borderId="0" xfId="0"/>
    <xf numFmtId="1" fontId="11" fillId="0" borderId="2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11" fillId="0" borderId="2" xfId="0" applyNumberFormat="1" applyFont="1" applyFill="1" applyBorder="1" applyAlignment="1">
      <alignment horizontal="right"/>
    </xf>
    <xf numFmtId="165" fontId="3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165" fontId="13" fillId="0" borderId="2" xfId="1" applyNumberFormat="1" applyFont="1" applyFill="1" applyBorder="1" applyAlignment="1">
      <alignment horizontal="center" vertical="center" wrapText="1"/>
    </xf>
    <xf numFmtId="3" fontId="3" fillId="0" borderId="2" xfId="1" applyNumberFormat="1" applyFont="1" applyFill="1" applyBorder="1" applyAlignment="1">
      <alignment horizontal="center"/>
    </xf>
    <xf numFmtId="4" fontId="3" fillId="0" borderId="2" xfId="1" applyNumberFormat="1" applyFont="1" applyFill="1" applyBorder="1" applyAlignment="1">
      <alignment horizontal="center"/>
    </xf>
    <xf numFmtId="3" fontId="3" fillId="0" borderId="2" xfId="1" applyNumberFormat="1" applyFont="1" applyFill="1" applyBorder="1" applyAlignment="1">
      <alignment vertical="center" wrapText="1"/>
    </xf>
    <xf numFmtId="3" fontId="3" fillId="0" borderId="0" xfId="1" applyNumberFormat="1" applyFont="1" applyFill="1" applyBorder="1" applyAlignment="1">
      <alignment horizontal="center"/>
    </xf>
    <xf numFmtId="3" fontId="3" fillId="0" borderId="0" xfId="1" applyNumberFormat="1" applyFont="1" applyFill="1" applyBorder="1" applyAlignment="1">
      <alignment vertical="center" wrapText="1"/>
    </xf>
    <xf numFmtId="4" fontId="3" fillId="0" borderId="0" xfId="1" applyNumberFormat="1" applyFont="1" applyFill="1" applyBorder="1" applyAlignment="1">
      <alignment horizontal="center"/>
    </xf>
    <xf numFmtId="3" fontId="3" fillId="0" borderId="3" xfId="1" applyNumberFormat="1" applyFont="1" applyFill="1" applyBorder="1" applyAlignment="1">
      <alignment horizontal="center"/>
    </xf>
    <xf numFmtId="4" fontId="3" fillId="0" borderId="3" xfId="1" applyNumberFormat="1" applyFont="1" applyFill="1" applyBorder="1" applyAlignment="1">
      <alignment horizontal="center"/>
    </xf>
    <xf numFmtId="0" fontId="3" fillId="0" borderId="5" xfId="1" applyFont="1" applyFill="1" applyBorder="1" applyAlignment="1">
      <alignment vertical="center" wrapText="1"/>
    </xf>
    <xf numFmtId="3" fontId="10" fillId="0" borderId="6" xfId="1" applyNumberFormat="1" applyFont="1" applyFill="1" applyBorder="1" applyAlignment="1">
      <alignment horizontal="center"/>
    </xf>
    <xf numFmtId="0" fontId="15" fillId="0" borderId="2" xfId="1" applyFont="1" applyFill="1" applyBorder="1" applyAlignment="1">
      <alignment vertical="center" wrapText="1"/>
    </xf>
    <xf numFmtId="0" fontId="16" fillId="0" borderId="2" xfId="0" applyFont="1" applyFill="1" applyBorder="1"/>
    <xf numFmtId="3" fontId="10" fillId="0" borderId="3" xfId="1" applyNumberFormat="1" applyFont="1" applyFill="1" applyBorder="1" applyAlignment="1">
      <alignment horizontal="center"/>
    </xf>
    <xf numFmtId="1" fontId="8" fillId="0" borderId="2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1" fontId="10" fillId="0" borderId="2" xfId="1" applyNumberFormat="1" applyFont="1" applyFill="1" applyBorder="1" applyAlignment="1">
      <alignment horizontal="center" vertical="center" wrapText="1"/>
    </xf>
    <xf numFmtId="3" fontId="14" fillId="0" borderId="2" xfId="0" applyNumberFormat="1" applyFont="1" applyFill="1" applyBorder="1"/>
    <xf numFmtId="0" fontId="14" fillId="0" borderId="0" xfId="0" applyFont="1" applyFill="1"/>
    <xf numFmtId="0" fontId="22" fillId="0" borderId="0" xfId="0" applyFont="1" applyFill="1"/>
    <xf numFmtId="3" fontId="12" fillId="0" borderId="0" xfId="0" applyNumberFormat="1" applyFont="1" applyFill="1"/>
    <xf numFmtId="3" fontId="12" fillId="0" borderId="2" xfId="0" applyNumberFormat="1" applyFont="1" applyFill="1" applyBorder="1"/>
    <xf numFmtId="1" fontId="12" fillId="0" borderId="0" xfId="0" applyNumberFormat="1" applyFont="1" applyFill="1"/>
    <xf numFmtId="1" fontId="16" fillId="0" borderId="2" xfId="0" applyNumberFormat="1" applyFont="1" applyFill="1" applyBorder="1"/>
    <xf numFmtId="3" fontId="16" fillId="0" borderId="2" xfId="0" applyNumberFormat="1" applyFont="1" applyFill="1" applyBorder="1"/>
    <xf numFmtId="0" fontId="16" fillId="0" borderId="0" xfId="0" applyFont="1" applyFill="1"/>
    <xf numFmtId="0" fontId="20" fillId="0" borderId="0" xfId="0" applyFont="1" applyFill="1"/>
    <xf numFmtId="166" fontId="12" fillId="0" borderId="0" xfId="0" applyNumberFormat="1" applyFont="1" applyFill="1"/>
    <xf numFmtId="0" fontId="11" fillId="0" borderId="0" xfId="0" applyFont="1" applyFill="1" applyAlignment="1"/>
    <xf numFmtId="3" fontId="3" fillId="0" borderId="4" xfId="1" applyNumberFormat="1" applyFont="1" applyFill="1" applyBorder="1" applyAlignment="1">
      <alignment horizontal="center"/>
    </xf>
    <xf numFmtId="165" fontId="11" fillId="0" borderId="6" xfId="1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right"/>
    </xf>
    <xf numFmtId="3" fontId="14" fillId="0" borderId="3" xfId="0" applyNumberFormat="1" applyFont="1" applyFill="1" applyBorder="1"/>
    <xf numFmtId="3" fontId="3" fillId="0" borderId="3" xfId="1" applyNumberFormat="1" applyFont="1" applyFill="1" applyBorder="1" applyAlignment="1">
      <alignment vertical="center" wrapText="1"/>
    </xf>
    <xf numFmtId="3" fontId="3" fillId="0" borderId="7" xfId="1" applyNumberFormat="1" applyFont="1" applyFill="1" applyBorder="1" applyAlignment="1">
      <alignment horizontal="center"/>
    </xf>
    <xf numFmtId="4" fontId="3" fillId="0" borderId="8" xfId="1" applyNumberFormat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4" fontId="11" fillId="0" borderId="2" xfId="1" applyNumberFormat="1" applyFont="1" applyFill="1" applyBorder="1" applyAlignment="1">
      <alignment horizontal="center" vertical="center" wrapText="1"/>
    </xf>
    <xf numFmtId="9" fontId="11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12" fillId="0" borderId="2" xfId="0" applyFont="1" applyFill="1" applyBorder="1"/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4" fillId="0" borderId="2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1" fontId="6" fillId="0" borderId="2" xfId="1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1" fontId="7" fillId="0" borderId="2" xfId="1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/>
    <xf numFmtId="1" fontId="22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 wrapText="1"/>
    </xf>
    <xf numFmtId="0" fontId="11" fillId="0" borderId="1" xfId="0" applyFont="1" applyFill="1" applyBorder="1" applyAlignment="1">
      <alignment horizontal="center" wrapText="1"/>
    </xf>
  </cellXfs>
  <cellStyles count="57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35" xfId="49"/>
    <cellStyle name="Финансовый 36" xfId="50"/>
    <cellStyle name="Финансовый 4" xfId="51"/>
    <cellStyle name="Финансовый 5" xfId="52"/>
    <cellStyle name="Финансовый 6" xfId="53"/>
    <cellStyle name="Финансовый 7" xfId="54"/>
    <cellStyle name="Финансовый 8" xfId="55"/>
    <cellStyle name="Финансовый 9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GA65"/>
  <sheetViews>
    <sheetView tabSelected="1" view="pageBreakPreview" zoomScale="90" zoomScaleNormal="90" zoomScaleSheetLayoutView="90" workbookViewId="0">
      <selection activeCell="B41" sqref="B41"/>
    </sheetView>
  </sheetViews>
  <sheetFormatPr defaultColWidth="9.140625" defaultRowHeight="15" x14ac:dyDescent="0.25"/>
  <cols>
    <col min="1" max="1" width="28.5703125" style="5" customWidth="1"/>
    <col min="2" max="2" width="26" style="5" customWidth="1"/>
    <col min="3" max="3" width="8.7109375" style="5" hidden="1" customWidth="1"/>
    <col min="4" max="4" width="12.85546875" style="5" hidden="1" customWidth="1"/>
    <col min="5" max="5" width="6.7109375" style="5" hidden="1" customWidth="1"/>
    <col min="6" max="6" width="11.7109375" style="5" hidden="1" customWidth="1"/>
    <col min="7" max="7" width="11" style="5" hidden="1" customWidth="1"/>
    <col min="8" max="8" width="14" style="5" customWidth="1"/>
    <col min="9" max="9" width="7.5703125" style="5" hidden="1" customWidth="1"/>
    <col min="10" max="10" width="7.5703125" style="28" hidden="1" customWidth="1"/>
    <col min="11" max="11" width="8" style="28" hidden="1" customWidth="1"/>
    <col min="12" max="12" width="8.28515625" style="28" hidden="1" customWidth="1"/>
    <col min="13" max="13" width="11.5703125" style="5" hidden="1" customWidth="1"/>
    <col min="14" max="14" width="17.140625" style="5" hidden="1" customWidth="1"/>
    <col min="15" max="15" width="9.5703125" style="5" hidden="1" customWidth="1"/>
    <col min="16" max="16" width="12.7109375" style="5" hidden="1" customWidth="1"/>
    <col min="17" max="22" width="10.140625" style="5" hidden="1" customWidth="1"/>
    <col min="23" max="23" width="18.5703125" style="5" hidden="1" customWidth="1"/>
    <col min="24" max="24" width="8.42578125" style="5" hidden="1" customWidth="1"/>
    <col min="25" max="25" width="18.28515625" style="5" hidden="1" customWidth="1"/>
    <col min="26" max="26" width="8.5703125" style="5" hidden="1" customWidth="1"/>
    <col min="27" max="27" width="12.5703125" style="5" hidden="1" customWidth="1"/>
    <col min="28" max="28" width="9.7109375" style="5" hidden="1" customWidth="1"/>
    <col min="29" max="29" width="10.5703125" style="5" hidden="1" customWidth="1"/>
    <col min="30" max="30" width="10.85546875" style="5" hidden="1" customWidth="1"/>
    <col min="31" max="31" width="9.28515625" style="5" hidden="1" customWidth="1"/>
    <col min="32" max="32" width="17.140625" style="5" hidden="1" customWidth="1"/>
    <col min="33" max="33" width="10.140625" style="5" hidden="1" customWidth="1"/>
    <col min="34" max="34" width="16" style="5" hidden="1" customWidth="1"/>
    <col min="35" max="35" width="10.28515625" style="5" hidden="1" customWidth="1"/>
    <col min="36" max="40" width="11.42578125" style="5" hidden="1" customWidth="1"/>
    <col min="41" max="41" width="16.140625" style="5" hidden="1" customWidth="1"/>
    <col min="42" max="42" width="11.42578125" style="5" hidden="1" customWidth="1"/>
    <col min="43" max="43" width="15.28515625" style="5" hidden="1" customWidth="1"/>
    <col min="44" max="44" width="10.42578125" style="5" hidden="1" customWidth="1"/>
    <col min="45" max="49" width="8.140625" style="5" hidden="1" customWidth="1"/>
    <col min="50" max="50" width="15.28515625" style="5" hidden="1" customWidth="1"/>
    <col min="51" max="51" width="8.140625" style="5" hidden="1" customWidth="1"/>
    <col min="52" max="52" width="15.42578125" style="5" hidden="1" customWidth="1"/>
    <col min="53" max="53" width="8.140625" style="5" hidden="1" customWidth="1"/>
    <col min="54" max="57" width="11.85546875" style="5" hidden="1" customWidth="1"/>
    <col min="58" max="58" width="9" style="5" hidden="1" customWidth="1"/>
    <col min="59" max="59" width="16.5703125" style="5" hidden="1" customWidth="1"/>
    <col min="60" max="60" width="9.42578125" style="5" hidden="1" customWidth="1"/>
    <col min="61" max="61" width="17.140625" style="5" hidden="1" customWidth="1"/>
    <col min="62" max="62" width="10.140625" style="5" hidden="1" customWidth="1"/>
    <col min="63" max="63" width="16.5703125" style="5" hidden="1" customWidth="1"/>
    <col min="64" max="65" width="11" style="5" hidden="1" customWidth="1"/>
    <col min="66" max="66" width="9.42578125" style="5" hidden="1" customWidth="1"/>
    <col min="67" max="67" width="10.5703125" style="5" hidden="1" customWidth="1"/>
    <col min="68" max="68" width="17.5703125" style="5" hidden="1" customWidth="1"/>
    <col min="69" max="69" width="10.42578125" style="5" hidden="1" customWidth="1"/>
    <col min="70" max="70" width="18.5703125" style="5" hidden="1" customWidth="1"/>
    <col min="71" max="71" width="8.7109375" style="5" hidden="1" customWidth="1"/>
    <col min="72" max="72" width="15.42578125" style="5" hidden="1" customWidth="1"/>
    <col min="73" max="75" width="12.140625" style="5" hidden="1" customWidth="1"/>
    <col min="76" max="76" width="8.42578125" style="5" hidden="1" customWidth="1"/>
    <col min="77" max="77" width="16.140625" style="5" hidden="1" customWidth="1"/>
    <col min="78" max="78" width="12.140625" style="5" hidden="1" customWidth="1"/>
    <col min="79" max="79" width="14.42578125" style="5" hidden="1" customWidth="1"/>
    <col min="80" max="80" width="12.140625" style="5" hidden="1" customWidth="1"/>
    <col min="81" max="81" width="14.28515625" style="5" hidden="1" customWidth="1"/>
    <col min="82" max="82" width="9.28515625" style="5" hidden="1" customWidth="1"/>
    <col min="83" max="83" width="10.85546875" style="5" hidden="1" customWidth="1"/>
    <col min="84" max="84" width="11.28515625" style="5" hidden="1" customWidth="1"/>
    <col min="85" max="85" width="11" style="5" hidden="1" customWidth="1"/>
    <col min="86" max="86" width="15.28515625" style="5" hidden="1" customWidth="1"/>
    <col min="87" max="87" width="9.140625" style="5" hidden="1" customWidth="1"/>
    <col min="88" max="88" width="14.28515625" style="5" hidden="1" customWidth="1"/>
    <col min="89" max="89" width="9" style="5" hidden="1" customWidth="1"/>
    <col min="90" max="90" width="14.28515625" style="5" hidden="1" customWidth="1"/>
    <col min="91" max="91" width="8.7109375" style="5" hidden="1" customWidth="1"/>
    <col min="92" max="92" width="7.85546875" style="5" hidden="1" customWidth="1"/>
    <col min="93" max="93" width="9.140625" style="5" hidden="1" customWidth="1"/>
    <col min="94" max="95" width="14.28515625" style="5" hidden="1" customWidth="1"/>
    <col min="96" max="96" width="10.85546875" style="5" hidden="1" customWidth="1"/>
    <col min="97" max="97" width="14.28515625" style="5" hidden="1" customWidth="1"/>
    <col min="98" max="98" width="10.7109375" style="5" hidden="1" customWidth="1"/>
    <col min="99" max="99" width="14.28515625" style="5" hidden="1" customWidth="1"/>
    <col min="100" max="100" width="10.140625" style="5" hidden="1" customWidth="1"/>
    <col min="101" max="101" width="10.7109375" style="5" hidden="1" customWidth="1"/>
    <col min="102" max="102" width="16.28515625" style="5" hidden="1" customWidth="1"/>
    <col min="103" max="103" width="10.5703125" style="5" hidden="1" customWidth="1"/>
    <col min="104" max="104" width="9.28515625" style="5" hidden="1" customWidth="1"/>
    <col min="105" max="105" width="16.7109375" style="5" hidden="1" customWidth="1"/>
    <col min="106" max="106" width="10.28515625" style="5" hidden="1" customWidth="1"/>
    <col min="107" max="107" width="14.28515625" style="5" hidden="1" customWidth="1"/>
    <col min="108" max="108" width="9.5703125" style="5" hidden="1" customWidth="1"/>
    <col min="109" max="109" width="14.28515625" style="5" hidden="1" customWidth="1"/>
    <col min="110" max="110" width="11.5703125" style="5" hidden="1" customWidth="1"/>
    <col min="111" max="111" width="12" style="5" hidden="1" customWidth="1"/>
    <col min="112" max="112" width="10.7109375" style="5" hidden="1" customWidth="1"/>
    <col min="113" max="113" width="11.42578125" style="5" customWidth="1"/>
    <col min="114" max="114" width="15.7109375" style="5" customWidth="1"/>
    <col min="115" max="115" width="10.28515625" style="5" hidden="1" customWidth="1"/>
    <col min="116" max="116" width="15.7109375" style="5" hidden="1" customWidth="1"/>
    <col min="117" max="117" width="10.28515625" style="5" hidden="1" customWidth="1"/>
    <col min="118" max="118" width="14.28515625" style="5" hidden="1" customWidth="1"/>
    <col min="119" max="120" width="14.28515625" style="5" customWidth="1"/>
    <col min="121" max="121" width="12.7109375" style="5" customWidth="1"/>
    <col min="122" max="122" width="22.28515625" style="5" customWidth="1"/>
    <col min="123" max="123" width="12.85546875" style="5" hidden="1" customWidth="1"/>
    <col min="124" max="124" width="14.28515625" style="5" hidden="1" customWidth="1"/>
    <col min="125" max="125" width="12.7109375" style="5" hidden="1" customWidth="1"/>
    <col min="126" max="126" width="18.5703125" style="5" hidden="1" customWidth="1"/>
    <col min="127" max="127" width="10.85546875" style="5" hidden="1" customWidth="1"/>
    <col min="128" max="128" width="16.5703125" style="5" hidden="1" customWidth="1"/>
    <col min="129" max="129" width="9.140625" style="5" hidden="1" customWidth="1"/>
    <col min="130" max="130" width="15" style="5" hidden="1" customWidth="1"/>
    <col min="131" max="16384" width="9.140625" style="5"/>
  </cols>
  <sheetData>
    <row r="1" spans="1:183" ht="15.75" x14ac:dyDescent="0.25">
      <c r="DQ1" s="52" t="s">
        <v>101</v>
      </c>
      <c r="DR1" s="52"/>
      <c r="DS1" s="68"/>
      <c r="DT1" s="68"/>
      <c r="DU1" s="68"/>
      <c r="DV1" s="34"/>
      <c r="DW1" s="34"/>
      <c r="DX1" s="34"/>
      <c r="DY1" s="34"/>
      <c r="DZ1" s="34"/>
      <c r="EA1" s="34"/>
      <c r="EB1" s="34"/>
      <c r="EC1" s="34"/>
      <c r="ED1" s="34"/>
      <c r="EE1" s="34"/>
      <c r="EF1" s="34"/>
      <c r="EG1" s="34"/>
      <c r="EH1" s="34"/>
      <c r="EI1" s="34"/>
      <c r="EJ1" s="34"/>
      <c r="EK1" s="34"/>
      <c r="EL1" s="34"/>
      <c r="EM1" s="34"/>
      <c r="EN1" s="34"/>
      <c r="EO1" s="34"/>
      <c r="EP1" s="34"/>
      <c r="EQ1" s="34"/>
      <c r="ER1" s="34"/>
      <c r="ES1" s="34"/>
      <c r="ET1" s="34"/>
      <c r="EU1" s="34"/>
      <c r="EV1" s="34"/>
      <c r="EW1" s="34"/>
      <c r="EX1" s="34"/>
      <c r="EY1" s="34"/>
      <c r="EZ1" s="34"/>
      <c r="FA1" s="34"/>
      <c r="FB1" s="34"/>
      <c r="FC1" s="34"/>
      <c r="FD1" s="34"/>
      <c r="FE1" s="34"/>
      <c r="FF1" s="34"/>
      <c r="FG1" s="34"/>
      <c r="FH1" s="34"/>
      <c r="FI1" s="34"/>
      <c r="FJ1" s="34"/>
      <c r="FK1" s="34"/>
      <c r="FL1" s="34"/>
      <c r="FM1" s="34"/>
      <c r="FN1" s="34"/>
      <c r="FO1" s="34"/>
      <c r="FP1" s="34"/>
      <c r="FQ1" s="34"/>
      <c r="FR1" s="34"/>
      <c r="FS1" s="34"/>
      <c r="FT1" s="34"/>
      <c r="FU1" s="34"/>
      <c r="FV1" s="34"/>
      <c r="FW1" s="34"/>
      <c r="FX1" s="34"/>
      <c r="FY1" s="34"/>
      <c r="FZ1" s="34"/>
      <c r="GA1" s="34"/>
    </row>
    <row r="2" spans="1:183" ht="28.5" customHeight="1" x14ac:dyDescent="0.25">
      <c r="DQ2" s="53" t="s">
        <v>102</v>
      </c>
      <c r="DR2" s="53"/>
      <c r="DS2" s="69"/>
      <c r="DT2" s="69"/>
      <c r="DU2" s="69"/>
    </row>
    <row r="3" spans="1:183" ht="50.25" customHeight="1" x14ac:dyDescent="0.25">
      <c r="A3" s="70" t="s">
        <v>100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70"/>
      <c r="Y3" s="70"/>
      <c r="Z3" s="70"/>
      <c r="AA3" s="70"/>
      <c r="AB3" s="70"/>
      <c r="AC3" s="70"/>
      <c r="AD3" s="70"/>
      <c r="AE3" s="70"/>
      <c r="AF3" s="70"/>
      <c r="AG3" s="70"/>
      <c r="AH3" s="70"/>
      <c r="AI3" s="70"/>
      <c r="AJ3" s="70"/>
      <c r="AK3" s="70"/>
      <c r="AL3" s="70"/>
      <c r="AM3" s="70"/>
      <c r="AN3" s="70"/>
      <c r="AO3" s="70"/>
      <c r="AP3" s="70"/>
      <c r="AQ3" s="70"/>
      <c r="AR3" s="70"/>
      <c r="AS3" s="70"/>
      <c r="AT3" s="70"/>
      <c r="AU3" s="70"/>
      <c r="AV3" s="70"/>
      <c r="AW3" s="70"/>
      <c r="AX3" s="70"/>
      <c r="AY3" s="70"/>
      <c r="AZ3" s="70"/>
      <c r="BA3" s="70"/>
      <c r="BB3" s="70"/>
      <c r="BC3" s="70"/>
      <c r="BD3" s="70"/>
      <c r="BE3" s="70"/>
      <c r="BF3" s="70"/>
      <c r="BG3" s="70"/>
      <c r="BH3" s="70"/>
      <c r="BI3" s="70"/>
      <c r="BJ3" s="70"/>
      <c r="BK3" s="70"/>
      <c r="BL3" s="70"/>
      <c r="BM3" s="70"/>
      <c r="BN3" s="70"/>
      <c r="BO3" s="70"/>
      <c r="BP3" s="70"/>
      <c r="BQ3" s="70"/>
      <c r="BR3" s="70"/>
      <c r="BS3" s="70"/>
      <c r="BT3" s="70"/>
      <c r="BU3" s="70"/>
      <c r="BV3" s="70"/>
      <c r="BW3" s="70"/>
      <c r="BX3" s="70"/>
      <c r="BY3" s="70"/>
      <c r="BZ3" s="70"/>
      <c r="CA3" s="70"/>
      <c r="CB3" s="70"/>
      <c r="CC3" s="70"/>
      <c r="CD3" s="70"/>
      <c r="CE3" s="70"/>
      <c r="CF3" s="70"/>
      <c r="CG3" s="70"/>
      <c r="CH3" s="70"/>
      <c r="CI3" s="70"/>
      <c r="CJ3" s="70"/>
      <c r="CK3" s="70"/>
      <c r="CL3" s="70"/>
      <c r="CM3" s="70"/>
      <c r="CN3" s="70"/>
      <c r="CO3" s="70"/>
      <c r="CP3" s="70"/>
      <c r="CQ3" s="70"/>
      <c r="CR3" s="70"/>
      <c r="CS3" s="70"/>
      <c r="CT3" s="70"/>
      <c r="CU3" s="70"/>
      <c r="CV3" s="70"/>
      <c r="CW3" s="70"/>
      <c r="CX3" s="70"/>
      <c r="CY3" s="70"/>
      <c r="CZ3" s="70"/>
      <c r="DA3" s="70"/>
      <c r="DB3" s="70"/>
      <c r="DC3" s="70"/>
      <c r="DD3" s="70"/>
      <c r="DE3" s="70"/>
      <c r="DF3" s="70"/>
      <c r="DG3" s="70"/>
      <c r="DH3" s="70"/>
      <c r="DI3" s="70"/>
      <c r="DJ3" s="70"/>
      <c r="DK3" s="70"/>
      <c r="DL3" s="70"/>
      <c r="DM3" s="70"/>
      <c r="DN3" s="70"/>
      <c r="DO3" s="70"/>
      <c r="DP3" s="70"/>
      <c r="DQ3" s="70"/>
      <c r="DR3" s="70"/>
      <c r="DS3" s="70"/>
      <c r="DT3" s="70"/>
      <c r="DU3" s="70"/>
      <c r="DV3" s="70"/>
    </row>
    <row r="4" spans="1:183" s="24" customFormat="1" ht="43.5" customHeight="1" x14ac:dyDescent="0.25">
      <c r="A4" s="54" t="s">
        <v>0</v>
      </c>
      <c r="B4" s="54" t="s">
        <v>1</v>
      </c>
      <c r="C4" s="55" t="s">
        <v>2</v>
      </c>
      <c r="D4" s="55" t="s">
        <v>3</v>
      </c>
      <c r="E4" s="55" t="s">
        <v>4</v>
      </c>
      <c r="F4" s="42"/>
      <c r="G4" s="42"/>
      <c r="H4" s="54" t="s">
        <v>5</v>
      </c>
      <c r="I4" s="42"/>
      <c r="J4" s="56" t="s">
        <v>6</v>
      </c>
      <c r="K4" s="57"/>
      <c r="L4" s="57"/>
      <c r="M4" s="57"/>
      <c r="N4" s="57"/>
      <c r="O4" s="57"/>
      <c r="P4" s="57"/>
      <c r="Q4" s="57"/>
      <c r="R4" s="57"/>
      <c r="S4" s="56" t="s">
        <v>7</v>
      </c>
      <c r="T4" s="57"/>
      <c r="U4" s="57"/>
      <c r="V4" s="57"/>
      <c r="W4" s="57"/>
      <c r="X4" s="57"/>
      <c r="Y4" s="57"/>
      <c r="Z4" s="57"/>
      <c r="AA4" s="57"/>
      <c r="AB4" s="56" t="s">
        <v>8</v>
      </c>
      <c r="AC4" s="57"/>
      <c r="AD4" s="57"/>
      <c r="AE4" s="57"/>
      <c r="AF4" s="57"/>
      <c r="AG4" s="57"/>
      <c r="AH4" s="57"/>
      <c r="AI4" s="57"/>
      <c r="AJ4" s="57"/>
      <c r="AK4" s="56" t="s">
        <v>9</v>
      </c>
      <c r="AL4" s="57"/>
      <c r="AM4" s="57"/>
      <c r="AN4" s="57"/>
      <c r="AO4" s="57"/>
      <c r="AP4" s="57"/>
      <c r="AQ4" s="57"/>
      <c r="AR4" s="57"/>
      <c r="AS4" s="57"/>
      <c r="AT4" s="56" t="s">
        <v>10</v>
      </c>
      <c r="AU4" s="57"/>
      <c r="AV4" s="57"/>
      <c r="AW4" s="57"/>
      <c r="AX4" s="57"/>
      <c r="AY4" s="57"/>
      <c r="AZ4" s="57"/>
      <c r="BA4" s="57"/>
      <c r="BB4" s="57"/>
      <c r="BC4" s="56" t="s">
        <v>11</v>
      </c>
      <c r="BD4" s="57"/>
      <c r="BE4" s="57"/>
      <c r="BF4" s="57"/>
      <c r="BG4" s="57"/>
      <c r="BH4" s="57"/>
      <c r="BI4" s="57"/>
      <c r="BJ4" s="57"/>
      <c r="BK4" s="57"/>
      <c r="BL4" s="56" t="s">
        <v>12</v>
      </c>
      <c r="BM4" s="57"/>
      <c r="BN4" s="57"/>
      <c r="BO4" s="57"/>
      <c r="BP4" s="57"/>
      <c r="BQ4" s="57"/>
      <c r="BR4" s="57"/>
      <c r="BS4" s="57"/>
      <c r="BT4" s="57"/>
      <c r="BU4" s="56" t="s">
        <v>13</v>
      </c>
      <c r="BV4" s="57"/>
      <c r="BW4" s="57"/>
      <c r="BX4" s="57"/>
      <c r="BY4" s="57"/>
      <c r="BZ4" s="57"/>
      <c r="CA4" s="57"/>
      <c r="CB4" s="57"/>
      <c r="CC4" s="57"/>
      <c r="CD4" s="56" t="s">
        <v>14</v>
      </c>
      <c r="CE4" s="57"/>
      <c r="CF4" s="57"/>
      <c r="CG4" s="57"/>
      <c r="CH4" s="57"/>
      <c r="CI4" s="57"/>
      <c r="CJ4" s="57"/>
      <c r="CK4" s="57"/>
      <c r="CL4" s="57"/>
      <c r="CM4" s="56" t="s">
        <v>15</v>
      </c>
      <c r="CN4" s="57"/>
      <c r="CO4" s="57"/>
      <c r="CP4" s="57"/>
      <c r="CQ4" s="57"/>
      <c r="CR4" s="57"/>
      <c r="CS4" s="57"/>
      <c r="CT4" s="57"/>
      <c r="CU4" s="57"/>
      <c r="CV4" s="56" t="s">
        <v>16</v>
      </c>
      <c r="CW4" s="57"/>
      <c r="CX4" s="57"/>
      <c r="CY4" s="57"/>
      <c r="CZ4" s="57"/>
      <c r="DA4" s="57"/>
      <c r="DB4" s="57"/>
      <c r="DC4" s="57"/>
      <c r="DD4" s="57"/>
      <c r="DE4" s="57"/>
      <c r="DF4" s="56" t="s">
        <v>17</v>
      </c>
      <c r="DG4" s="57"/>
      <c r="DH4" s="57"/>
      <c r="DI4" s="57"/>
      <c r="DJ4" s="57"/>
      <c r="DK4" s="57"/>
      <c r="DL4" s="57"/>
      <c r="DM4" s="57"/>
      <c r="DN4" s="57"/>
      <c r="DO4" s="59" t="s">
        <v>103</v>
      </c>
      <c r="DP4" s="59"/>
      <c r="DQ4" s="59" t="s">
        <v>18</v>
      </c>
      <c r="DR4" s="59"/>
      <c r="DS4" s="59" t="s">
        <v>19</v>
      </c>
      <c r="DT4" s="59"/>
      <c r="DU4" s="57" t="s">
        <v>20</v>
      </c>
      <c r="DV4" s="57"/>
      <c r="DW4" s="60"/>
      <c r="DX4" s="60"/>
      <c r="DY4" s="60"/>
      <c r="DZ4" s="60"/>
    </row>
    <row r="5" spans="1:183" s="25" customFormat="1" ht="15.75" hidden="1" x14ac:dyDescent="0.2">
      <c r="A5" s="54"/>
      <c r="B5" s="54"/>
      <c r="C5" s="55"/>
      <c r="D5" s="55"/>
      <c r="E5" s="55"/>
      <c r="F5" s="44"/>
      <c r="G5" s="44"/>
      <c r="H5" s="54"/>
      <c r="I5" s="44"/>
      <c r="J5" s="58" t="s">
        <v>21</v>
      </c>
      <c r="K5" s="58" t="s">
        <v>22</v>
      </c>
      <c r="L5" s="58" t="s">
        <v>23</v>
      </c>
      <c r="M5" s="62" t="s">
        <v>24</v>
      </c>
      <c r="N5" s="62"/>
      <c r="O5" s="62" t="s">
        <v>25</v>
      </c>
      <c r="P5" s="62"/>
      <c r="Q5" s="62" t="s">
        <v>26</v>
      </c>
      <c r="R5" s="62"/>
      <c r="S5" s="58" t="s">
        <v>21</v>
      </c>
      <c r="T5" s="58" t="s">
        <v>22</v>
      </c>
      <c r="U5" s="58" t="s">
        <v>23</v>
      </c>
      <c r="V5" s="62" t="s">
        <v>24</v>
      </c>
      <c r="W5" s="62"/>
      <c r="X5" s="62" t="s">
        <v>25</v>
      </c>
      <c r="Y5" s="62"/>
      <c r="Z5" s="62" t="s">
        <v>26</v>
      </c>
      <c r="AA5" s="62"/>
      <c r="AB5" s="58" t="s">
        <v>21</v>
      </c>
      <c r="AC5" s="58" t="s">
        <v>22</v>
      </c>
      <c r="AD5" s="58" t="s">
        <v>23</v>
      </c>
      <c r="AE5" s="62" t="s">
        <v>24</v>
      </c>
      <c r="AF5" s="62"/>
      <c r="AG5" s="62" t="s">
        <v>25</v>
      </c>
      <c r="AH5" s="62"/>
      <c r="AI5" s="62" t="s">
        <v>26</v>
      </c>
      <c r="AJ5" s="62"/>
      <c r="AK5" s="58" t="s">
        <v>21</v>
      </c>
      <c r="AL5" s="58" t="s">
        <v>22</v>
      </c>
      <c r="AM5" s="58" t="s">
        <v>23</v>
      </c>
      <c r="AN5" s="62" t="s">
        <v>24</v>
      </c>
      <c r="AO5" s="62"/>
      <c r="AP5" s="62" t="s">
        <v>25</v>
      </c>
      <c r="AQ5" s="62"/>
      <c r="AR5" s="62" t="s">
        <v>26</v>
      </c>
      <c r="AS5" s="62"/>
      <c r="AT5" s="58" t="s">
        <v>21</v>
      </c>
      <c r="AU5" s="58" t="s">
        <v>22</v>
      </c>
      <c r="AV5" s="58" t="s">
        <v>23</v>
      </c>
      <c r="AW5" s="62" t="s">
        <v>24</v>
      </c>
      <c r="AX5" s="62"/>
      <c r="AY5" s="62" t="s">
        <v>25</v>
      </c>
      <c r="AZ5" s="62"/>
      <c r="BA5" s="62" t="s">
        <v>26</v>
      </c>
      <c r="BB5" s="62"/>
      <c r="BC5" s="58" t="s">
        <v>21</v>
      </c>
      <c r="BD5" s="58" t="s">
        <v>22</v>
      </c>
      <c r="BE5" s="58" t="s">
        <v>23</v>
      </c>
      <c r="BF5" s="62" t="s">
        <v>24</v>
      </c>
      <c r="BG5" s="62"/>
      <c r="BH5" s="62" t="s">
        <v>25</v>
      </c>
      <c r="BI5" s="62"/>
      <c r="BJ5" s="62" t="s">
        <v>26</v>
      </c>
      <c r="BK5" s="62"/>
      <c r="BL5" s="58" t="s">
        <v>21</v>
      </c>
      <c r="BM5" s="58" t="s">
        <v>22</v>
      </c>
      <c r="BN5" s="58" t="s">
        <v>23</v>
      </c>
      <c r="BO5" s="62" t="s">
        <v>24</v>
      </c>
      <c r="BP5" s="62"/>
      <c r="BQ5" s="62" t="s">
        <v>25</v>
      </c>
      <c r="BR5" s="62"/>
      <c r="BS5" s="62" t="s">
        <v>26</v>
      </c>
      <c r="BT5" s="62"/>
      <c r="BU5" s="58" t="s">
        <v>21</v>
      </c>
      <c r="BV5" s="58" t="s">
        <v>22</v>
      </c>
      <c r="BW5" s="58" t="s">
        <v>23</v>
      </c>
      <c r="BX5" s="62" t="s">
        <v>24</v>
      </c>
      <c r="BY5" s="62"/>
      <c r="BZ5" s="62" t="s">
        <v>25</v>
      </c>
      <c r="CA5" s="62"/>
      <c r="CB5" s="62" t="s">
        <v>26</v>
      </c>
      <c r="CC5" s="62"/>
      <c r="CD5" s="58" t="s">
        <v>21</v>
      </c>
      <c r="CE5" s="58" t="s">
        <v>22</v>
      </c>
      <c r="CF5" s="58" t="s">
        <v>23</v>
      </c>
      <c r="CG5" s="62" t="s">
        <v>24</v>
      </c>
      <c r="CH5" s="62"/>
      <c r="CI5" s="62" t="s">
        <v>25</v>
      </c>
      <c r="CJ5" s="62"/>
      <c r="CK5" s="62" t="s">
        <v>26</v>
      </c>
      <c r="CL5" s="62"/>
      <c r="CM5" s="58" t="s">
        <v>21</v>
      </c>
      <c r="CN5" s="58" t="s">
        <v>22</v>
      </c>
      <c r="CO5" s="58" t="s">
        <v>23</v>
      </c>
      <c r="CP5" s="62" t="s">
        <v>24</v>
      </c>
      <c r="CQ5" s="62"/>
      <c r="CR5" s="62" t="s">
        <v>25</v>
      </c>
      <c r="CS5" s="62"/>
      <c r="CT5" s="62" t="s">
        <v>26</v>
      </c>
      <c r="CU5" s="62"/>
      <c r="CV5" s="58" t="s">
        <v>21</v>
      </c>
      <c r="CW5" s="58" t="s">
        <v>22</v>
      </c>
      <c r="CX5" s="43"/>
      <c r="CY5" s="58" t="s">
        <v>23</v>
      </c>
      <c r="CZ5" s="62" t="s">
        <v>24</v>
      </c>
      <c r="DA5" s="62"/>
      <c r="DB5" s="62" t="s">
        <v>25</v>
      </c>
      <c r="DC5" s="62"/>
      <c r="DD5" s="62" t="s">
        <v>26</v>
      </c>
      <c r="DE5" s="62"/>
      <c r="DF5" s="58" t="s">
        <v>21</v>
      </c>
      <c r="DG5" s="58" t="s">
        <v>22</v>
      </c>
      <c r="DH5" s="58" t="s">
        <v>23</v>
      </c>
      <c r="DI5" s="62" t="s">
        <v>24</v>
      </c>
      <c r="DJ5" s="62"/>
      <c r="DK5" s="62" t="s">
        <v>25</v>
      </c>
      <c r="DL5" s="62"/>
      <c r="DM5" s="62" t="s">
        <v>26</v>
      </c>
      <c r="DN5" s="62"/>
      <c r="DO5" s="62" t="s">
        <v>24</v>
      </c>
      <c r="DP5" s="62"/>
      <c r="DQ5" s="62" t="s">
        <v>24</v>
      </c>
      <c r="DR5" s="62"/>
      <c r="DS5" s="62" t="s">
        <v>24</v>
      </c>
      <c r="DT5" s="62"/>
      <c r="DU5" s="62" t="s">
        <v>27</v>
      </c>
      <c r="DV5" s="62"/>
      <c r="DW5" s="63" t="s">
        <v>25</v>
      </c>
      <c r="DX5" s="63"/>
      <c r="DY5" s="62" t="s">
        <v>26</v>
      </c>
      <c r="DZ5" s="62"/>
    </row>
    <row r="6" spans="1:183" s="25" customFormat="1" ht="30" customHeight="1" x14ac:dyDescent="0.2">
      <c r="A6" s="54"/>
      <c r="B6" s="54"/>
      <c r="C6" s="55"/>
      <c r="D6" s="55"/>
      <c r="E6" s="55"/>
      <c r="F6" s="44"/>
      <c r="G6" s="44"/>
      <c r="H6" s="54"/>
      <c r="I6" s="44"/>
      <c r="J6" s="61"/>
      <c r="K6" s="58" t="s">
        <v>28</v>
      </c>
      <c r="L6" s="58" t="s">
        <v>23</v>
      </c>
      <c r="M6" s="20" t="s">
        <v>29</v>
      </c>
      <c r="N6" s="20" t="s">
        <v>30</v>
      </c>
      <c r="O6" s="20" t="s">
        <v>29</v>
      </c>
      <c r="P6" s="20" t="s">
        <v>30</v>
      </c>
      <c r="Q6" s="20" t="s">
        <v>29</v>
      </c>
      <c r="R6" s="20" t="s">
        <v>30</v>
      </c>
      <c r="S6" s="61"/>
      <c r="T6" s="58" t="s">
        <v>28</v>
      </c>
      <c r="U6" s="58" t="s">
        <v>23</v>
      </c>
      <c r="V6" s="20" t="s">
        <v>29</v>
      </c>
      <c r="W6" s="20" t="s">
        <v>30</v>
      </c>
      <c r="X6" s="20" t="s">
        <v>29</v>
      </c>
      <c r="Y6" s="20" t="s">
        <v>30</v>
      </c>
      <c r="Z6" s="20" t="s">
        <v>29</v>
      </c>
      <c r="AA6" s="20" t="s">
        <v>30</v>
      </c>
      <c r="AB6" s="61"/>
      <c r="AC6" s="58" t="s">
        <v>28</v>
      </c>
      <c r="AD6" s="58" t="s">
        <v>23</v>
      </c>
      <c r="AE6" s="20" t="s">
        <v>29</v>
      </c>
      <c r="AF6" s="20" t="s">
        <v>30</v>
      </c>
      <c r="AG6" s="20" t="s">
        <v>29</v>
      </c>
      <c r="AH6" s="20" t="s">
        <v>30</v>
      </c>
      <c r="AI6" s="20" t="s">
        <v>29</v>
      </c>
      <c r="AJ6" s="20" t="s">
        <v>30</v>
      </c>
      <c r="AK6" s="61"/>
      <c r="AL6" s="58" t="s">
        <v>28</v>
      </c>
      <c r="AM6" s="58" t="s">
        <v>23</v>
      </c>
      <c r="AN6" s="20" t="s">
        <v>29</v>
      </c>
      <c r="AO6" s="20" t="s">
        <v>30</v>
      </c>
      <c r="AP6" s="20" t="s">
        <v>29</v>
      </c>
      <c r="AQ6" s="20" t="s">
        <v>30</v>
      </c>
      <c r="AR6" s="20" t="s">
        <v>29</v>
      </c>
      <c r="AS6" s="20" t="s">
        <v>30</v>
      </c>
      <c r="AT6" s="61"/>
      <c r="AU6" s="58" t="s">
        <v>28</v>
      </c>
      <c r="AV6" s="58" t="s">
        <v>23</v>
      </c>
      <c r="AW6" s="20" t="s">
        <v>29</v>
      </c>
      <c r="AX6" s="20" t="s">
        <v>30</v>
      </c>
      <c r="AY6" s="20" t="s">
        <v>29</v>
      </c>
      <c r="AZ6" s="20" t="s">
        <v>30</v>
      </c>
      <c r="BA6" s="20" t="s">
        <v>29</v>
      </c>
      <c r="BB6" s="20" t="s">
        <v>30</v>
      </c>
      <c r="BC6" s="61"/>
      <c r="BD6" s="58" t="s">
        <v>28</v>
      </c>
      <c r="BE6" s="58" t="s">
        <v>23</v>
      </c>
      <c r="BF6" s="20" t="s">
        <v>29</v>
      </c>
      <c r="BG6" s="20" t="s">
        <v>30</v>
      </c>
      <c r="BH6" s="20" t="s">
        <v>29</v>
      </c>
      <c r="BI6" s="20" t="s">
        <v>30</v>
      </c>
      <c r="BJ6" s="20" t="s">
        <v>29</v>
      </c>
      <c r="BK6" s="20" t="s">
        <v>30</v>
      </c>
      <c r="BL6" s="61"/>
      <c r="BM6" s="58" t="s">
        <v>28</v>
      </c>
      <c r="BN6" s="58" t="s">
        <v>23</v>
      </c>
      <c r="BO6" s="20" t="s">
        <v>29</v>
      </c>
      <c r="BP6" s="20" t="s">
        <v>30</v>
      </c>
      <c r="BQ6" s="20" t="s">
        <v>29</v>
      </c>
      <c r="BR6" s="20" t="s">
        <v>30</v>
      </c>
      <c r="BS6" s="20" t="s">
        <v>29</v>
      </c>
      <c r="BT6" s="20" t="s">
        <v>30</v>
      </c>
      <c r="BU6" s="61"/>
      <c r="BV6" s="58" t="s">
        <v>28</v>
      </c>
      <c r="BW6" s="58" t="s">
        <v>23</v>
      </c>
      <c r="BX6" s="20" t="s">
        <v>29</v>
      </c>
      <c r="BY6" s="20" t="s">
        <v>30</v>
      </c>
      <c r="BZ6" s="20" t="s">
        <v>29</v>
      </c>
      <c r="CA6" s="20" t="s">
        <v>30</v>
      </c>
      <c r="CB6" s="20" t="s">
        <v>29</v>
      </c>
      <c r="CC6" s="20" t="s">
        <v>30</v>
      </c>
      <c r="CD6" s="61"/>
      <c r="CE6" s="58" t="s">
        <v>28</v>
      </c>
      <c r="CF6" s="58" t="s">
        <v>23</v>
      </c>
      <c r="CG6" s="20" t="s">
        <v>29</v>
      </c>
      <c r="CH6" s="20" t="s">
        <v>30</v>
      </c>
      <c r="CI6" s="20" t="s">
        <v>29</v>
      </c>
      <c r="CJ6" s="20" t="s">
        <v>30</v>
      </c>
      <c r="CK6" s="20" t="s">
        <v>29</v>
      </c>
      <c r="CL6" s="20" t="s">
        <v>30</v>
      </c>
      <c r="CM6" s="61"/>
      <c r="CN6" s="58" t="s">
        <v>28</v>
      </c>
      <c r="CO6" s="58" t="s">
        <v>23</v>
      </c>
      <c r="CP6" s="20" t="s">
        <v>29</v>
      </c>
      <c r="CQ6" s="20" t="s">
        <v>30</v>
      </c>
      <c r="CR6" s="20" t="s">
        <v>29</v>
      </c>
      <c r="CS6" s="20" t="s">
        <v>30</v>
      </c>
      <c r="CT6" s="20" t="s">
        <v>29</v>
      </c>
      <c r="CU6" s="20" t="s">
        <v>30</v>
      </c>
      <c r="CV6" s="61"/>
      <c r="CW6" s="58" t="s">
        <v>28</v>
      </c>
      <c r="CX6" s="43"/>
      <c r="CY6" s="58" t="s">
        <v>23</v>
      </c>
      <c r="CZ6" s="20" t="s">
        <v>29</v>
      </c>
      <c r="DA6" s="20" t="s">
        <v>30</v>
      </c>
      <c r="DB6" s="20" t="s">
        <v>29</v>
      </c>
      <c r="DC6" s="20" t="s">
        <v>30</v>
      </c>
      <c r="DD6" s="20" t="s">
        <v>29</v>
      </c>
      <c r="DE6" s="20" t="s">
        <v>30</v>
      </c>
      <c r="DF6" s="61"/>
      <c r="DG6" s="58" t="s">
        <v>28</v>
      </c>
      <c r="DH6" s="58" t="s">
        <v>23</v>
      </c>
      <c r="DI6" s="20" t="s">
        <v>29</v>
      </c>
      <c r="DJ6" s="20" t="s">
        <v>30</v>
      </c>
      <c r="DK6" s="20" t="s">
        <v>29</v>
      </c>
      <c r="DL6" s="20" t="s">
        <v>30</v>
      </c>
      <c r="DM6" s="20" t="s">
        <v>29</v>
      </c>
      <c r="DN6" s="20" t="s">
        <v>30</v>
      </c>
      <c r="DO6" s="20" t="s">
        <v>29</v>
      </c>
      <c r="DP6" s="20" t="s">
        <v>30</v>
      </c>
      <c r="DQ6" s="20" t="s">
        <v>29</v>
      </c>
      <c r="DR6" s="20" t="s">
        <v>30</v>
      </c>
      <c r="DS6" s="20" t="s">
        <v>29</v>
      </c>
      <c r="DT6" s="20" t="s">
        <v>30</v>
      </c>
      <c r="DU6" s="21" t="s">
        <v>31</v>
      </c>
      <c r="DV6" s="21" t="s">
        <v>30</v>
      </c>
      <c r="DW6" s="22" t="s">
        <v>29</v>
      </c>
      <c r="DX6" s="22" t="s">
        <v>30</v>
      </c>
      <c r="DY6" s="20" t="s">
        <v>29</v>
      </c>
      <c r="DZ6" s="20" t="s">
        <v>30</v>
      </c>
    </row>
    <row r="7" spans="1:183" ht="15.75" x14ac:dyDescent="0.25">
      <c r="A7" s="64" t="s">
        <v>32</v>
      </c>
      <c r="B7" s="45" t="s">
        <v>33</v>
      </c>
      <c r="C7" s="46">
        <v>1.6060000000000001</v>
      </c>
      <c r="D7" s="47">
        <v>148006</v>
      </c>
      <c r="E7" s="48">
        <v>0.15</v>
      </c>
      <c r="F7" s="47">
        <f>D7-G7</f>
        <v>125805.1</v>
      </c>
      <c r="G7" s="47">
        <f>D7*E7</f>
        <v>22200.899999999998</v>
      </c>
      <c r="H7" s="47">
        <f>F7+G7*C7</f>
        <v>161459.74540000001</v>
      </c>
      <c r="I7" s="47" t="e">
        <f>H7/#REF!</f>
        <v>#REF!</v>
      </c>
      <c r="J7" s="1">
        <v>3</v>
      </c>
      <c r="K7" s="1">
        <v>2</v>
      </c>
      <c r="L7" s="1"/>
      <c r="M7" s="2">
        <f t="shared" ref="M7:N9" si="0">O7+Q7</f>
        <v>7</v>
      </c>
      <c r="N7" s="2">
        <f t="shared" si="0"/>
        <v>1130218.2178000002</v>
      </c>
      <c r="O7" s="2">
        <v>7</v>
      </c>
      <c r="P7" s="2">
        <f t="shared" ref="P7:P42" si="1">O7*H7</f>
        <v>1130218.2178000002</v>
      </c>
      <c r="Q7" s="2"/>
      <c r="R7" s="2">
        <f>Q7*H7</f>
        <v>0</v>
      </c>
      <c r="S7" s="1"/>
      <c r="T7" s="1"/>
      <c r="U7" s="1"/>
      <c r="V7" s="2">
        <f t="shared" ref="V7:W9" si="2">X7+Z7</f>
        <v>0</v>
      </c>
      <c r="W7" s="2">
        <f t="shared" si="2"/>
        <v>0</v>
      </c>
      <c r="X7" s="2"/>
      <c r="Y7" s="2">
        <f t="shared" ref="Y7:Y42" si="3">X7*H7</f>
        <v>0</v>
      </c>
      <c r="Z7" s="2"/>
      <c r="AA7" s="2">
        <f>Z7*H7</f>
        <v>0</v>
      </c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>
        <f t="shared" ref="AW7:AX22" si="4">AY7+BA7</f>
        <v>3</v>
      </c>
      <c r="AX7" s="2">
        <f t="shared" si="4"/>
        <v>484379.23620000004</v>
      </c>
      <c r="AY7" s="2">
        <v>3</v>
      </c>
      <c r="AZ7" s="2">
        <f t="shared" ref="AZ7:AZ42" si="5">AY7*H7</f>
        <v>484379.23620000004</v>
      </c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>
        <v>35</v>
      </c>
      <c r="CW7" s="2">
        <v>25</v>
      </c>
      <c r="CX7" s="2"/>
      <c r="CY7" s="2">
        <f>CW7/8*12</f>
        <v>37.5</v>
      </c>
      <c r="CZ7" s="2">
        <f>DB7+DD7</f>
        <v>59</v>
      </c>
      <c r="DA7" s="2">
        <f>DC7+DE7</f>
        <v>9526124.978600001</v>
      </c>
      <c r="DB7" s="2">
        <v>59</v>
      </c>
      <c r="DC7" s="2">
        <f t="shared" ref="DC7:DC42" si="6">DB7*H7</f>
        <v>9526124.978600001</v>
      </c>
      <c r="DD7" s="2"/>
      <c r="DE7" s="2"/>
      <c r="DF7" s="2">
        <v>5</v>
      </c>
      <c r="DG7" s="2"/>
      <c r="DH7" s="2">
        <v>0</v>
      </c>
      <c r="DI7" s="2">
        <f>DK7+DM7</f>
        <v>2</v>
      </c>
      <c r="DJ7" s="2">
        <f>DL7+DN7</f>
        <v>322919.49080000003</v>
      </c>
      <c r="DK7" s="2">
        <v>2</v>
      </c>
      <c r="DL7" s="2">
        <f t="shared" ref="DL7:DL42" si="7">DK7*H7</f>
        <v>322919.49080000003</v>
      </c>
      <c r="DM7" s="2"/>
      <c r="DN7" s="2">
        <f>DM7*H7</f>
        <v>0</v>
      </c>
      <c r="DO7" s="2"/>
      <c r="DP7" s="2"/>
      <c r="DQ7" s="2"/>
      <c r="DR7" s="2"/>
      <c r="DS7" s="2"/>
      <c r="DT7" s="2"/>
      <c r="DU7" s="3">
        <f t="shared" ref="DU7:DV42" si="8">M7+V7+AE7+AN7+AW7+BF7+BO7+BX7+CG7+CP7+CZ7+DI7+DO7+DQ7+DS7</f>
        <v>71</v>
      </c>
      <c r="DV7" s="3">
        <f t="shared" si="8"/>
        <v>11463641.923400002</v>
      </c>
      <c r="DW7" s="4">
        <f t="shared" ref="DW7:DX42" si="9">O7+X7+AG7+AP7+AY7+BH7+BQ7+BZ7+CI7+CR7+DB7+DK7+DO7+DQ7+DS7</f>
        <v>71</v>
      </c>
      <c r="DX7" s="4">
        <f t="shared" si="9"/>
        <v>11463641.923400002</v>
      </c>
      <c r="DY7" s="2">
        <f>Q7+Z7+AI7+AR7+BA7+BJ7+BS7+CB7+CK7+CT7+DD7+DM7</f>
        <v>0</v>
      </c>
      <c r="DZ7" s="2">
        <f>R7+AA7+AJ7+AS7+BB7+BK7+BT7+CC7+CL7+CU7+DE7+DN7</f>
        <v>0</v>
      </c>
    </row>
    <row r="8" spans="1:183" ht="15.75" x14ac:dyDescent="0.25">
      <c r="A8" s="65"/>
      <c r="B8" s="45" t="s">
        <v>34</v>
      </c>
      <c r="C8" s="46">
        <v>1.6060000000000001</v>
      </c>
      <c r="D8" s="47">
        <v>158064</v>
      </c>
      <c r="E8" s="48">
        <v>0.3</v>
      </c>
      <c r="F8" s="47">
        <f>D8-G8</f>
        <v>110644.8</v>
      </c>
      <c r="G8" s="47">
        <f>D8*E8</f>
        <v>47419.199999999997</v>
      </c>
      <c r="H8" s="47">
        <f>F8+G8*C8</f>
        <v>186800.03519999998</v>
      </c>
      <c r="I8" s="47" t="e">
        <f>H8/#REF!</f>
        <v>#REF!</v>
      </c>
      <c r="J8" s="1">
        <v>1</v>
      </c>
      <c r="K8" s="1">
        <v>1</v>
      </c>
      <c r="L8" s="1"/>
      <c r="M8" s="2">
        <f t="shared" si="0"/>
        <v>1</v>
      </c>
      <c r="N8" s="2">
        <f t="shared" si="0"/>
        <v>186800.03519999998</v>
      </c>
      <c r="O8" s="2">
        <v>1</v>
      </c>
      <c r="P8" s="2">
        <f t="shared" si="1"/>
        <v>186800.03519999998</v>
      </c>
      <c r="Q8" s="2"/>
      <c r="R8" s="2">
        <f>Q8*H8</f>
        <v>0</v>
      </c>
      <c r="S8" s="1"/>
      <c r="T8" s="1"/>
      <c r="U8" s="1"/>
      <c r="V8" s="2">
        <f t="shared" si="2"/>
        <v>0</v>
      </c>
      <c r="W8" s="2">
        <f t="shared" si="2"/>
        <v>0</v>
      </c>
      <c r="X8" s="2"/>
      <c r="Y8" s="2">
        <f t="shared" si="3"/>
        <v>0</v>
      </c>
      <c r="Z8" s="2"/>
      <c r="AA8" s="2">
        <f>Z8*H8</f>
        <v>0</v>
      </c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>
        <v>10</v>
      </c>
      <c r="AU8" s="2">
        <v>6</v>
      </c>
      <c r="AV8" s="2">
        <f>AU8/8*12</f>
        <v>9</v>
      </c>
      <c r="AW8" s="2">
        <f t="shared" si="4"/>
        <v>5</v>
      </c>
      <c r="AX8" s="2">
        <f t="shared" si="4"/>
        <v>934000.17599999998</v>
      </c>
      <c r="AY8" s="2">
        <v>5</v>
      </c>
      <c r="AZ8" s="2">
        <f t="shared" si="5"/>
        <v>934000.17599999998</v>
      </c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>
        <v>1</v>
      </c>
      <c r="CW8" s="2">
        <v>0</v>
      </c>
      <c r="CX8" s="2"/>
      <c r="CY8" s="2">
        <v>1</v>
      </c>
      <c r="CZ8" s="2">
        <f t="shared" ref="CZ8:DA42" si="10">DB8+DD8</f>
        <v>0</v>
      </c>
      <c r="DA8" s="2">
        <f t="shared" si="10"/>
        <v>0</v>
      </c>
      <c r="DB8" s="2"/>
      <c r="DC8" s="2">
        <f t="shared" si="6"/>
        <v>0</v>
      </c>
      <c r="DD8" s="2"/>
      <c r="DE8" s="2"/>
      <c r="DF8" s="2"/>
      <c r="DG8" s="2"/>
      <c r="DH8" s="2"/>
      <c r="DI8" s="2">
        <f t="shared" ref="DI8:DJ42" si="11">DK8+DM8</f>
        <v>0</v>
      </c>
      <c r="DJ8" s="2">
        <f t="shared" si="11"/>
        <v>0</v>
      </c>
      <c r="DK8" s="2"/>
      <c r="DL8" s="2">
        <f t="shared" si="7"/>
        <v>0</v>
      </c>
      <c r="DM8" s="2"/>
      <c r="DN8" s="2">
        <f>DM8*H8</f>
        <v>0</v>
      </c>
      <c r="DO8" s="2"/>
      <c r="DP8" s="2"/>
      <c r="DQ8" s="2"/>
      <c r="DR8" s="2"/>
      <c r="DS8" s="2"/>
      <c r="DT8" s="2"/>
      <c r="DU8" s="3">
        <f t="shared" si="8"/>
        <v>6</v>
      </c>
      <c r="DV8" s="3">
        <f t="shared" si="8"/>
        <v>1120800.2112</v>
      </c>
      <c r="DW8" s="4">
        <f t="shared" si="9"/>
        <v>6</v>
      </c>
      <c r="DX8" s="4">
        <f t="shared" si="9"/>
        <v>1120800.2112</v>
      </c>
      <c r="DY8" s="2">
        <f t="shared" ref="DY8:DZ29" si="12">Q8+Z8+AI8+AR8+BA8+BJ8+BS8+CB8+CK8+CT8+DD8+DM8</f>
        <v>0</v>
      </c>
      <c r="DZ8" s="2">
        <f t="shared" si="12"/>
        <v>0</v>
      </c>
    </row>
    <row r="9" spans="1:183" ht="15.75" x14ac:dyDescent="0.25">
      <c r="A9" s="66" t="s">
        <v>35</v>
      </c>
      <c r="B9" s="45" t="s">
        <v>36</v>
      </c>
      <c r="C9" s="46">
        <v>1.6060000000000001</v>
      </c>
      <c r="D9" s="47">
        <v>111741</v>
      </c>
      <c r="E9" s="48">
        <v>0.3</v>
      </c>
      <c r="F9" s="47">
        <f>D9-G9</f>
        <v>78218.700000000012</v>
      </c>
      <c r="G9" s="47">
        <f>D9*E9</f>
        <v>33522.299999999996</v>
      </c>
      <c r="H9" s="47">
        <f>F9+G9*C9</f>
        <v>132055.51380000002</v>
      </c>
      <c r="I9" s="47" t="e">
        <f>H9/#REF!</f>
        <v>#REF!</v>
      </c>
      <c r="J9" s="1"/>
      <c r="K9" s="1"/>
      <c r="L9" s="1"/>
      <c r="M9" s="2">
        <f t="shared" si="0"/>
        <v>0</v>
      </c>
      <c r="N9" s="2">
        <f t="shared" si="0"/>
        <v>0</v>
      </c>
      <c r="O9" s="2"/>
      <c r="P9" s="2">
        <f t="shared" si="1"/>
        <v>0</v>
      </c>
      <c r="Q9" s="2"/>
      <c r="R9" s="2">
        <f>Q9*H9</f>
        <v>0</v>
      </c>
      <c r="S9" s="1"/>
      <c r="T9" s="1"/>
      <c r="U9" s="1"/>
      <c r="V9" s="2">
        <f t="shared" si="2"/>
        <v>0</v>
      </c>
      <c r="W9" s="2">
        <f t="shared" si="2"/>
        <v>0</v>
      </c>
      <c r="X9" s="2"/>
      <c r="Y9" s="2">
        <f t="shared" si="3"/>
        <v>0</v>
      </c>
      <c r="Z9" s="2"/>
      <c r="AA9" s="2">
        <f>Z9*H9</f>
        <v>0</v>
      </c>
      <c r="AB9" s="2">
        <v>80</v>
      </c>
      <c r="AC9" s="2">
        <v>62</v>
      </c>
      <c r="AD9" s="2">
        <f>AC9/8*12</f>
        <v>93</v>
      </c>
      <c r="AE9" s="2">
        <f>AG9+AI9</f>
        <v>30</v>
      </c>
      <c r="AF9" s="2">
        <f>AH9+AJ9</f>
        <v>3961665.4140000003</v>
      </c>
      <c r="AG9" s="2">
        <v>30</v>
      </c>
      <c r="AH9" s="2">
        <f t="shared" ref="AH9:AH42" si="13">AG9*H9</f>
        <v>3961665.4140000003</v>
      </c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>
        <f t="shared" si="4"/>
        <v>0</v>
      </c>
      <c r="AX9" s="2">
        <f t="shared" si="4"/>
        <v>0</v>
      </c>
      <c r="AY9" s="2"/>
      <c r="AZ9" s="2">
        <f t="shared" si="5"/>
        <v>0</v>
      </c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>
        <f t="shared" si="10"/>
        <v>0</v>
      </c>
      <c r="DA9" s="2">
        <f t="shared" si="10"/>
        <v>0</v>
      </c>
      <c r="DB9" s="2"/>
      <c r="DC9" s="2">
        <f t="shared" si="6"/>
        <v>0</v>
      </c>
      <c r="DD9" s="2"/>
      <c r="DE9" s="2"/>
      <c r="DF9" s="2"/>
      <c r="DG9" s="2"/>
      <c r="DH9" s="2"/>
      <c r="DI9" s="2">
        <f t="shared" si="11"/>
        <v>0</v>
      </c>
      <c r="DJ9" s="2">
        <f t="shared" si="11"/>
        <v>0</v>
      </c>
      <c r="DK9" s="2"/>
      <c r="DL9" s="2">
        <f t="shared" si="7"/>
        <v>0</v>
      </c>
      <c r="DM9" s="2"/>
      <c r="DN9" s="2">
        <f>DM9*H9</f>
        <v>0</v>
      </c>
      <c r="DO9" s="2"/>
      <c r="DP9" s="2"/>
      <c r="DQ9" s="2"/>
      <c r="DR9" s="2"/>
      <c r="DS9" s="2"/>
      <c r="DT9" s="2"/>
      <c r="DU9" s="3">
        <f t="shared" si="8"/>
        <v>30</v>
      </c>
      <c r="DV9" s="3">
        <f t="shared" si="8"/>
        <v>3961665.4140000003</v>
      </c>
      <c r="DW9" s="4">
        <f t="shared" si="9"/>
        <v>30</v>
      </c>
      <c r="DX9" s="4">
        <f t="shared" si="9"/>
        <v>3961665.4140000003</v>
      </c>
      <c r="DY9" s="2">
        <f t="shared" si="12"/>
        <v>0</v>
      </c>
      <c r="DZ9" s="2">
        <f t="shared" si="12"/>
        <v>0</v>
      </c>
    </row>
    <row r="10" spans="1:183" ht="15.75" x14ac:dyDescent="0.25">
      <c r="A10" s="65"/>
      <c r="B10" s="45" t="s">
        <v>37</v>
      </c>
      <c r="C10" s="46">
        <v>1.6060000000000001</v>
      </c>
      <c r="D10" s="47">
        <v>168299</v>
      </c>
      <c r="E10" s="48">
        <v>0.3</v>
      </c>
      <c r="F10" s="47">
        <f>D10-G10</f>
        <v>117809.3</v>
      </c>
      <c r="G10" s="47">
        <f>D10*E10</f>
        <v>50489.7</v>
      </c>
      <c r="H10" s="47">
        <f>F10+G10*C10</f>
        <v>198895.75819999998</v>
      </c>
      <c r="I10" s="47"/>
      <c r="J10" s="1"/>
      <c r="K10" s="1"/>
      <c r="L10" s="1"/>
      <c r="M10" s="2"/>
      <c r="N10" s="2"/>
      <c r="O10" s="2"/>
      <c r="P10" s="2">
        <f t="shared" si="1"/>
        <v>0</v>
      </c>
      <c r="Q10" s="2"/>
      <c r="R10" s="2"/>
      <c r="S10" s="1"/>
      <c r="T10" s="1"/>
      <c r="U10" s="1"/>
      <c r="V10" s="2"/>
      <c r="W10" s="2"/>
      <c r="X10" s="2"/>
      <c r="Y10" s="2">
        <f t="shared" si="3"/>
        <v>0</v>
      </c>
      <c r="Z10" s="2"/>
      <c r="AA10" s="2"/>
      <c r="AB10" s="2"/>
      <c r="AC10" s="2"/>
      <c r="AD10" s="2"/>
      <c r="AE10" s="2"/>
      <c r="AF10" s="2"/>
      <c r="AG10" s="2"/>
      <c r="AH10" s="2">
        <f t="shared" si="13"/>
        <v>0</v>
      </c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>
        <f t="shared" si="4"/>
        <v>8</v>
      </c>
      <c r="AX10" s="2">
        <f t="shared" si="4"/>
        <v>1591166.0655999999</v>
      </c>
      <c r="AY10" s="2">
        <v>8</v>
      </c>
      <c r="AZ10" s="2">
        <f t="shared" si="5"/>
        <v>1591166.0655999999</v>
      </c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>
        <f t="shared" si="10"/>
        <v>3</v>
      </c>
      <c r="DA10" s="2">
        <f t="shared" si="10"/>
        <v>596687.27459999989</v>
      </c>
      <c r="DB10" s="2">
        <v>3</v>
      </c>
      <c r="DC10" s="2">
        <f t="shared" si="6"/>
        <v>596687.27459999989</v>
      </c>
      <c r="DD10" s="2"/>
      <c r="DE10" s="2"/>
      <c r="DF10" s="2"/>
      <c r="DG10" s="2"/>
      <c r="DH10" s="2"/>
      <c r="DI10" s="2">
        <f t="shared" si="11"/>
        <v>0</v>
      </c>
      <c r="DJ10" s="2"/>
      <c r="DK10" s="2"/>
      <c r="DL10" s="2">
        <f t="shared" si="7"/>
        <v>0</v>
      </c>
      <c r="DM10" s="2"/>
      <c r="DN10" s="2"/>
      <c r="DO10" s="2"/>
      <c r="DP10" s="2"/>
      <c r="DQ10" s="2"/>
      <c r="DR10" s="2"/>
      <c r="DS10" s="2"/>
      <c r="DT10" s="2"/>
      <c r="DU10" s="3">
        <f t="shared" si="8"/>
        <v>11</v>
      </c>
      <c r="DV10" s="3">
        <f t="shared" si="8"/>
        <v>2187853.3401999995</v>
      </c>
      <c r="DW10" s="4">
        <f t="shared" si="9"/>
        <v>11</v>
      </c>
      <c r="DX10" s="4">
        <f t="shared" si="9"/>
        <v>2187853.3401999995</v>
      </c>
      <c r="DY10" s="2">
        <f t="shared" si="12"/>
        <v>0</v>
      </c>
      <c r="DZ10" s="2">
        <f t="shared" si="12"/>
        <v>0</v>
      </c>
    </row>
    <row r="11" spans="1:183" ht="15.75" x14ac:dyDescent="0.25">
      <c r="A11" s="49" t="s">
        <v>38</v>
      </c>
      <c r="B11" s="45" t="s">
        <v>39</v>
      </c>
      <c r="C11" s="46">
        <v>1.6060000000000001</v>
      </c>
      <c r="D11" s="47">
        <v>118535</v>
      </c>
      <c r="E11" s="48">
        <v>0.15</v>
      </c>
      <c r="F11" s="47">
        <f t="shared" ref="F11:F42" si="14">D11-G11</f>
        <v>100754.75</v>
      </c>
      <c r="G11" s="47">
        <f t="shared" ref="G11:G42" si="15">D11*E11</f>
        <v>17780.25</v>
      </c>
      <c r="H11" s="47">
        <f t="shared" ref="H11:H42" si="16">F11+G11*C11</f>
        <v>129309.8315</v>
      </c>
      <c r="I11" s="47"/>
      <c r="J11" s="1"/>
      <c r="K11" s="1"/>
      <c r="L11" s="1"/>
      <c r="M11" s="2">
        <f t="shared" ref="M11:N42" si="17">O11+Q11</f>
        <v>1</v>
      </c>
      <c r="N11" s="2">
        <f t="shared" si="17"/>
        <v>129309.8315</v>
      </c>
      <c r="O11" s="2">
        <v>1</v>
      </c>
      <c r="P11" s="2">
        <f t="shared" si="1"/>
        <v>129309.8315</v>
      </c>
      <c r="Q11" s="2"/>
      <c r="R11" s="2">
        <f t="shared" ref="R11:R22" si="18">Q11*H11</f>
        <v>0</v>
      </c>
      <c r="S11" s="1"/>
      <c r="T11" s="1"/>
      <c r="U11" s="1"/>
      <c r="V11" s="2">
        <f t="shared" ref="V11:W42" si="19">X11+Z11</f>
        <v>0</v>
      </c>
      <c r="W11" s="2">
        <f t="shared" si="19"/>
        <v>0</v>
      </c>
      <c r="X11" s="2"/>
      <c r="Y11" s="2">
        <f t="shared" si="3"/>
        <v>0</v>
      </c>
      <c r="Z11" s="2"/>
      <c r="AA11" s="2">
        <f>Z11*H11</f>
        <v>0</v>
      </c>
      <c r="AB11" s="2"/>
      <c r="AC11" s="2"/>
      <c r="AD11" s="2"/>
      <c r="AE11" s="2">
        <f t="shared" ref="AE11:AF20" si="20">AG11+AI11</f>
        <v>0</v>
      </c>
      <c r="AF11" s="2"/>
      <c r="AG11" s="2"/>
      <c r="AH11" s="2">
        <f t="shared" si="13"/>
        <v>0</v>
      </c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>
        <v>80</v>
      </c>
      <c r="AU11" s="2">
        <v>32</v>
      </c>
      <c r="AV11" s="2">
        <f>AU11/8*12</f>
        <v>48</v>
      </c>
      <c r="AW11" s="2">
        <f t="shared" si="4"/>
        <v>80</v>
      </c>
      <c r="AX11" s="2">
        <f t="shared" si="4"/>
        <v>10344786.52</v>
      </c>
      <c r="AY11" s="2">
        <v>80</v>
      </c>
      <c r="AZ11" s="2">
        <f t="shared" si="5"/>
        <v>10344786.52</v>
      </c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>
        <f t="shared" si="10"/>
        <v>0</v>
      </c>
      <c r="DA11" s="2">
        <f t="shared" si="10"/>
        <v>0</v>
      </c>
      <c r="DB11" s="2"/>
      <c r="DC11" s="2">
        <f t="shared" si="6"/>
        <v>0</v>
      </c>
      <c r="DD11" s="2"/>
      <c r="DE11" s="2"/>
      <c r="DF11" s="2"/>
      <c r="DG11" s="2"/>
      <c r="DH11" s="2"/>
      <c r="DI11" s="2">
        <f t="shared" si="11"/>
        <v>0</v>
      </c>
      <c r="DJ11" s="2">
        <f t="shared" si="11"/>
        <v>0</v>
      </c>
      <c r="DK11" s="2"/>
      <c r="DL11" s="2">
        <f t="shared" si="7"/>
        <v>0</v>
      </c>
      <c r="DM11" s="2"/>
      <c r="DN11" s="2">
        <f>DM11*H11</f>
        <v>0</v>
      </c>
      <c r="DO11" s="2"/>
      <c r="DP11" s="2"/>
      <c r="DQ11" s="2"/>
      <c r="DR11" s="2"/>
      <c r="DS11" s="2"/>
      <c r="DT11" s="2"/>
      <c r="DU11" s="3">
        <f t="shared" si="8"/>
        <v>81</v>
      </c>
      <c r="DV11" s="3">
        <f t="shared" si="8"/>
        <v>10474096.351499999</v>
      </c>
      <c r="DW11" s="4">
        <f t="shared" si="9"/>
        <v>81</v>
      </c>
      <c r="DX11" s="4">
        <f t="shared" si="9"/>
        <v>10474096.351499999</v>
      </c>
      <c r="DY11" s="2">
        <f t="shared" si="12"/>
        <v>0</v>
      </c>
      <c r="DZ11" s="2">
        <f t="shared" si="12"/>
        <v>0</v>
      </c>
    </row>
    <row r="12" spans="1:183" ht="15.75" x14ac:dyDescent="0.25">
      <c r="A12" s="50" t="s">
        <v>40</v>
      </c>
      <c r="B12" s="45" t="s">
        <v>41</v>
      </c>
      <c r="C12" s="46">
        <v>1.6060000000000001</v>
      </c>
      <c r="D12" s="47">
        <v>131418</v>
      </c>
      <c r="E12" s="48">
        <v>0.3</v>
      </c>
      <c r="F12" s="47">
        <f t="shared" si="14"/>
        <v>91992.6</v>
      </c>
      <c r="G12" s="47">
        <f t="shared" si="15"/>
        <v>39425.4</v>
      </c>
      <c r="H12" s="47">
        <f t="shared" si="16"/>
        <v>155309.79240000001</v>
      </c>
      <c r="I12" s="47" t="e">
        <f>H12/#REF!</f>
        <v>#REF!</v>
      </c>
      <c r="J12" s="1">
        <v>12</v>
      </c>
      <c r="K12" s="1">
        <v>2</v>
      </c>
      <c r="L12" s="1">
        <f>K12/8*12</f>
        <v>3</v>
      </c>
      <c r="M12" s="2">
        <f t="shared" si="17"/>
        <v>0</v>
      </c>
      <c r="N12" s="2">
        <f t="shared" si="17"/>
        <v>0</v>
      </c>
      <c r="O12" s="2"/>
      <c r="P12" s="2">
        <f t="shared" si="1"/>
        <v>0</v>
      </c>
      <c r="Q12" s="2"/>
      <c r="R12" s="2">
        <f t="shared" si="18"/>
        <v>0</v>
      </c>
      <c r="S12" s="1"/>
      <c r="T12" s="1"/>
      <c r="U12" s="1"/>
      <c r="V12" s="2">
        <f t="shared" si="19"/>
        <v>0</v>
      </c>
      <c r="W12" s="2">
        <f t="shared" si="19"/>
        <v>0</v>
      </c>
      <c r="X12" s="2"/>
      <c r="Y12" s="2">
        <f t="shared" si="3"/>
        <v>0</v>
      </c>
      <c r="Z12" s="2"/>
      <c r="AA12" s="2">
        <f>Z12*H12</f>
        <v>0</v>
      </c>
      <c r="AB12" s="2"/>
      <c r="AC12" s="2"/>
      <c r="AD12" s="2"/>
      <c r="AE12" s="2">
        <f t="shared" si="20"/>
        <v>0</v>
      </c>
      <c r="AF12" s="2"/>
      <c r="AG12" s="2"/>
      <c r="AH12" s="2">
        <f t="shared" si="13"/>
        <v>0</v>
      </c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>
        <v>20</v>
      </c>
      <c r="AU12" s="2">
        <v>13</v>
      </c>
      <c r="AV12" s="2">
        <f>AU12/8*12</f>
        <v>19.5</v>
      </c>
      <c r="AW12" s="2">
        <f t="shared" si="4"/>
        <v>20</v>
      </c>
      <c r="AX12" s="2">
        <f t="shared" si="4"/>
        <v>3106195.8480000002</v>
      </c>
      <c r="AY12" s="2">
        <v>20</v>
      </c>
      <c r="AZ12" s="2">
        <f t="shared" si="5"/>
        <v>3106195.8480000002</v>
      </c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>
        <f t="shared" si="10"/>
        <v>0</v>
      </c>
      <c r="DA12" s="2">
        <f t="shared" si="10"/>
        <v>0</v>
      </c>
      <c r="DB12" s="2"/>
      <c r="DC12" s="2">
        <f t="shared" si="6"/>
        <v>0</v>
      </c>
      <c r="DD12" s="2"/>
      <c r="DE12" s="2"/>
      <c r="DF12" s="2"/>
      <c r="DG12" s="2"/>
      <c r="DH12" s="2"/>
      <c r="DI12" s="2">
        <f t="shared" si="11"/>
        <v>0</v>
      </c>
      <c r="DJ12" s="2">
        <f t="shared" si="11"/>
        <v>0</v>
      </c>
      <c r="DK12" s="2"/>
      <c r="DL12" s="2">
        <f t="shared" si="7"/>
        <v>0</v>
      </c>
      <c r="DM12" s="2"/>
      <c r="DN12" s="2">
        <f>DM12*H12</f>
        <v>0</v>
      </c>
      <c r="DO12" s="2"/>
      <c r="DP12" s="2"/>
      <c r="DQ12" s="2"/>
      <c r="DR12" s="2"/>
      <c r="DS12" s="2"/>
      <c r="DT12" s="2"/>
      <c r="DU12" s="3">
        <f t="shared" si="8"/>
        <v>20</v>
      </c>
      <c r="DV12" s="3">
        <f t="shared" si="8"/>
        <v>3106195.8480000002</v>
      </c>
      <c r="DW12" s="4">
        <f t="shared" si="9"/>
        <v>20</v>
      </c>
      <c r="DX12" s="4">
        <f t="shared" si="9"/>
        <v>3106195.8480000002</v>
      </c>
      <c r="DY12" s="2">
        <f t="shared" si="12"/>
        <v>0</v>
      </c>
      <c r="DZ12" s="2">
        <f t="shared" si="12"/>
        <v>0</v>
      </c>
    </row>
    <row r="13" spans="1:183" ht="31.5" x14ac:dyDescent="0.25">
      <c r="A13" s="50" t="s">
        <v>42</v>
      </c>
      <c r="B13" s="45" t="s">
        <v>43</v>
      </c>
      <c r="C13" s="46">
        <v>1.6060000000000001</v>
      </c>
      <c r="D13" s="47">
        <v>223384</v>
      </c>
      <c r="E13" s="48">
        <v>0.45</v>
      </c>
      <c r="F13" s="47">
        <f t="shared" si="14"/>
        <v>122861.2</v>
      </c>
      <c r="G13" s="47">
        <f t="shared" si="15"/>
        <v>100522.8</v>
      </c>
      <c r="H13" s="47">
        <f t="shared" si="16"/>
        <v>284300.81680000003</v>
      </c>
      <c r="I13" s="47"/>
      <c r="J13" s="1"/>
      <c r="K13" s="1"/>
      <c r="L13" s="1"/>
      <c r="M13" s="2">
        <f t="shared" si="17"/>
        <v>0</v>
      </c>
      <c r="N13" s="2">
        <f t="shared" si="17"/>
        <v>0</v>
      </c>
      <c r="O13" s="2"/>
      <c r="P13" s="2">
        <f t="shared" si="1"/>
        <v>0</v>
      </c>
      <c r="Q13" s="2"/>
      <c r="R13" s="2">
        <f t="shared" si="18"/>
        <v>0</v>
      </c>
      <c r="S13" s="1"/>
      <c r="T13" s="1"/>
      <c r="U13" s="1"/>
      <c r="V13" s="2">
        <f t="shared" si="19"/>
        <v>0</v>
      </c>
      <c r="W13" s="2">
        <f t="shared" si="19"/>
        <v>0</v>
      </c>
      <c r="X13" s="2"/>
      <c r="Y13" s="2">
        <f t="shared" si="3"/>
        <v>0</v>
      </c>
      <c r="Z13" s="2"/>
      <c r="AA13" s="2"/>
      <c r="AB13" s="2"/>
      <c r="AC13" s="2"/>
      <c r="AD13" s="2"/>
      <c r="AE13" s="2">
        <f t="shared" si="20"/>
        <v>0</v>
      </c>
      <c r="AF13" s="2"/>
      <c r="AG13" s="2"/>
      <c r="AH13" s="2">
        <f t="shared" si="13"/>
        <v>0</v>
      </c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>
        <f t="shared" si="4"/>
        <v>0</v>
      </c>
      <c r="AX13" s="2">
        <f t="shared" si="4"/>
        <v>0</v>
      </c>
      <c r="AY13" s="2"/>
      <c r="AZ13" s="2">
        <f t="shared" si="5"/>
        <v>0</v>
      </c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>
        <f t="shared" si="10"/>
        <v>0</v>
      </c>
      <c r="DA13" s="2">
        <f t="shared" si="10"/>
        <v>0</v>
      </c>
      <c r="DB13" s="2"/>
      <c r="DC13" s="2">
        <f t="shared" si="6"/>
        <v>0</v>
      </c>
      <c r="DD13" s="2"/>
      <c r="DE13" s="2"/>
      <c r="DF13" s="2"/>
      <c r="DG13" s="2"/>
      <c r="DH13" s="2"/>
      <c r="DI13" s="2">
        <f t="shared" si="11"/>
        <v>0</v>
      </c>
      <c r="DJ13" s="2">
        <f t="shared" si="11"/>
        <v>0</v>
      </c>
      <c r="DK13" s="2"/>
      <c r="DL13" s="2">
        <f t="shared" si="7"/>
        <v>0</v>
      </c>
      <c r="DM13" s="2"/>
      <c r="DN13" s="2"/>
      <c r="DO13" s="2"/>
      <c r="DP13" s="2"/>
      <c r="DQ13" s="2"/>
      <c r="DR13" s="2"/>
      <c r="DS13" s="2"/>
      <c r="DT13" s="2"/>
      <c r="DU13" s="3">
        <f t="shared" si="8"/>
        <v>0</v>
      </c>
      <c r="DV13" s="3">
        <f t="shared" si="8"/>
        <v>0</v>
      </c>
      <c r="DW13" s="4">
        <f t="shared" si="9"/>
        <v>0</v>
      </c>
      <c r="DX13" s="4">
        <f t="shared" si="9"/>
        <v>0</v>
      </c>
      <c r="DY13" s="2">
        <f t="shared" si="12"/>
        <v>0</v>
      </c>
      <c r="DZ13" s="2">
        <f t="shared" si="12"/>
        <v>0</v>
      </c>
    </row>
    <row r="14" spans="1:183" ht="15.75" x14ac:dyDescent="0.25">
      <c r="A14" s="50" t="s">
        <v>44</v>
      </c>
      <c r="B14" s="45" t="s">
        <v>45</v>
      </c>
      <c r="C14" s="46">
        <v>1.6060000000000001</v>
      </c>
      <c r="D14" s="47">
        <v>88596</v>
      </c>
      <c r="E14" s="48">
        <v>0.3</v>
      </c>
      <c r="F14" s="47">
        <f t="shared" si="14"/>
        <v>62017.2</v>
      </c>
      <c r="G14" s="47">
        <f t="shared" si="15"/>
        <v>26578.799999999999</v>
      </c>
      <c r="H14" s="47">
        <f t="shared" si="16"/>
        <v>104702.7528</v>
      </c>
      <c r="I14" s="47"/>
      <c r="J14" s="1"/>
      <c r="K14" s="1"/>
      <c r="L14" s="1"/>
      <c r="M14" s="2">
        <f t="shared" si="17"/>
        <v>0</v>
      </c>
      <c r="N14" s="2">
        <f t="shared" si="17"/>
        <v>0</v>
      </c>
      <c r="O14" s="2"/>
      <c r="P14" s="2">
        <f t="shared" si="1"/>
        <v>0</v>
      </c>
      <c r="Q14" s="2"/>
      <c r="R14" s="2">
        <f t="shared" si="18"/>
        <v>0</v>
      </c>
      <c r="S14" s="1"/>
      <c r="T14" s="1"/>
      <c r="U14" s="1"/>
      <c r="V14" s="2">
        <f t="shared" si="19"/>
        <v>0</v>
      </c>
      <c r="W14" s="2">
        <f t="shared" si="19"/>
        <v>0</v>
      </c>
      <c r="X14" s="2"/>
      <c r="Y14" s="2">
        <f t="shared" si="3"/>
        <v>0</v>
      </c>
      <c r="Z14" s="2"/>
      <c r="AA14" s="2"/>
      <c r="AB14" s="2"/>
      <c r="AC14" s="2"/>
      <c r="AD14" s="2"/>
      <c r="AE14" s="2">
        <f t="shared" si="20"/>
        <v>0</v>
      </c>
      <c r="AF14" s="2"/>
      <c r="AG14" s="2"/>
      <c r="AH14" s="2">
        <f t="shared" si="13"/>
        <v>0</v>
      </c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>
        <f t="shared" si="4"/>
        <v>0</v>
      </c>
      <c r="AX14" s="2">
        <f t="shared" si="4"/>
        <v>0</v>
      </c>
      <c r="AY14" s="2"/>
      <c r="AZ14" s="2">
        <f t="shared" si="5"/>
        <v>0</v>
      </c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>
        <v>12</v>
      </c>
      <c r="CN14" s="2">
        <v>8</v>
      </c>
      <c r="CO14" s="2">
        <f>CN14/8*12</f>
        <v>12</v>
      </c>
      <c r="CP14" s="2">
        <v>75</v>
      </c>
      <c r="CQ14" s="2">
        <f>CS14+CU14</f>
        <v>7852706.46</v>
      </c>
      <c r="CR14" s="2">
        <v>75</v>
      </c>
      <c r="CS14" s="2">
        <f>CR14*H14</f>
        <v>7852706.46</v>
      </c>
      <c r="CT14" s="2"/>
      <c r="CU14" s="2"/>
      <c r="CV14" s="2"/>
      <c r="CW14" s="2"/>
      <c r="CX14" s="2"/>
      <c r="CY14" s="2"/>
      <c r="CZ14" s="2">
        <f t="shared" si="10"/>
        <v>0</v>
      </c>
      <c r="DA14" s="2">
        <f t="shared" si="10"/>
        <v>0</v>
      </c>
      <c r="DB14" s="2"/>
      <c r="DC14" s="2">
        <f t="shared" si="6"/>
        <v>0</v>
      </c>
      <c r="DD14" s="2"/>
      <c r="DE14" s="2"/>
      <c r="DF14" s="2"/>
      <c r="DG14" s="2"/>
      <c r="DH14" s="2"/>
      <c r="DI14" s="2">
        <f t="shared" si="11"/>
        <v>0</v>
      </c>
      <c r="DJ14" s="2">
        <f t="shared" si="11"/>
        <v>0</v>
      </c>
      <c r="DK14" s="2"/>
      <c r="DL14" s="2">
        <f t="shared" si="7"/>
        <v>0</v>
      </c>
      <c r="DM14" s="2"/>
      <c r="DN14" s="2"/>
      <c r="DO14" s="2"/>
      <c r="DP14" s="2"/>
      <c r="DQ14" s="2"/>
      <c r="DR14" s="2"/>
      <c r="DS14" s="2"/>
      <c r="DT14" s="2"/>
      <c r="DU14" s="3">
        <f t="shared" si="8"/>
        <v>75</v>
      </c>
      <c r="DV14" s="3">
        <f t="shared" si="8"/>
        <v>7852706.46</v>
      </c>
      <c r="DW14" s="4">
        <f t="shared" si="9"/>
        <v>75</v>
      </c>
      <c r="DX14" s="4">
        <f t="shared" si="9"/>
        <v>7852706.46</v>
      </c>
      <c r="DY14" s="2">
        <f t="shared" si="12"/>
        <v>0</v>
      </c>
      <c r="DZ14" s="2">
        <f t="shared" si="12"/>
        <v>0</v>
      </c>
    </row>
    <row r="15" spans="1:183" ht="15.75" x14ac:dyDescent="0.25">
      <c r="A15" s="67" t="s">
        <v>46</v>
      </c>
      <c r="B15" s="45" t="s">
        <v>47</v>
      </c>
      <c r="C15" s="46">
        <v>1.6060000000000001</v>
      </c>
      <c r="D15" s="47">
        <v>143254</v>
      </c>
      <c r="E15" s="48">
        <v>0.3</v>
      </c>
      <c r="F15" s="47">
        <f t="shared" si="14"/>
        <v>100277.8</v>
      </c>
      <c r="G15" s="47">
        <f t="shared" si="15"/>
        <v>42976.2</v>
      </c>
      <c r="H15" s="47">
        <f t="shared" si="16"/>
        <v>169297.5772</v>
      </c>
      <c r="I15" s="47" t="e">
        <f>H15/#REF!</f>
        <v>#REF!</v>
      </c>
      <c r="J15" s="1"/>
      <c r="K15" s="1"/>
      <c r="L15" s="1"/>
      <c r="M15" s="2">
        <f t="shared" si="17"/>
        <v>0</v>
      </c>
      <c r="N15" s="2">
        <f t="shared" si="17"/>
        <v>0</v>
      </c>
      <c r="O15" s="2"/>
      <c r="P15" s="2">
        <f t="shared" si="1"/>
        <v>0</v>
      </c>
      <c r="Q15" s="2"/>
      <c r="R15" s="2">
        <f t="shared" si="18"/>
        <v>0</v>
      </c>
      <c r="S15" s="2">
        <v>120</v>
      </c>
      <c r="T15" s="1">
        <v>114</v>
      </c>
      <c r="U15" s="1">
        <f>T15/8*12</f>
        <v>171</v>
      </c>
      <c r="V15" s="2">
        <f t="shared" si="19"/>
        <v>102</v>
      </c>
      <c r="W15" s="2">
        <f t="shared" si="19"/>
        <v>17268352.874400001</v>
      </c>
      <c r="X15" s="2">
        <v>102</v>
      </c>
      <c r="Y15" s="2">
        <f t="shared" si="3"/>
        <v>17268352.874400001</v>
      </c>
      <c r="Z15" s="2"/>
      <c r="AA15" s="2"/>
      <c r="AB15" s="2"/>
      <c r="AC15" s="2"/>
      <c r="AD15" s="2"/>
      <c r="AE15" s="2">
        <f t="shared" si="20"/>
        <v>0</v>
      </c>
      <c r="AF15" s="2"/>
      <c r="AG15" s="2"/>
      <c r="AH15" s="2">
        <f t="shared" si="13"/>
        <v>0</v>
      </c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>
        <f t="shared" si="4"/>
        <v>0</v>
      </c>
      <c r="AX15" s="2">
        <f t="shared" si="4"/>
        <v>0</v>
      </c>
      <c r="AY15" s="2"/>
      <c r="AZ15" s="2">
        <f t="shared" si="5"/>
        <v>0</v>
      </c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>
        <f t="shared" si="10"/>
        <v>0</v>
      </c>
      <c r="DA15" s="2">
        <f t="shared" si="10"/>
        <v>0</v>
      </c>
      <c r="DB15" s="2"/>
      <c r="DC15" s="2">
        <f t="shared" si="6"/>
        <v>0</v>
      </c>
      <c r="DD15" s="2"/>
      <c r="DE15" s="2"/>
      <c r="DF15" s="2"/>
      <c r="DG15" s="2"/>
      <c r="DH15" s="2"/>
      <c r="DI15" s="2">
        <f t="shared" si="11"/>
        <v>0</v>
      </c>
      <c r="DJ15" s="2">
        <f t="shared" si="11"/>
        <v>0</v>
      </c>
      <c r="DK15" s="2"/>
      <c r="DL15" s="2">
        <f t="shared" si="7"/>
        <v>0</v>
      </c>
      <c r="DM15" s="2"/>
      <c r="DN15" s="2"/>
      <c r="DO15" s="2"/>
      <c r="DP15" s="2"/>
      <c r="DQ15" s="2"/>
      <c r="DR15" s="2"/>
      <c r="DS15" s="2"/>
      <c r="DT15" s="2"/>
      <c r="DU15" s="3">
        <f t="shared" si="8"/>
        <v>102</v>
      </c>
      <c r="DV15" s="3">
        <f t="shared" si="8"/>
        <v>17268352.874400001</v>
      </c>
      <c r="DW15" s="4">
        <f t="shared" si="9"/>
        <v>102</v>
      </c>
      <c r="DX15" s="4">
        <f t="shared" si="9"/>
        <v>17268352.874400001</v>
      </c>
      <c r="DY15" s="2">
        <f t="shared" si="12"/>
        <v>0</v>
      </c>
      <c r="DZ15" s="2">
        <f t="shared" si="12"/>
        <v>0</v>
      </c>
    </row>
    <row r="16" spans="1:183" ht="15.75" x14ac:dyDescent="0.25">
      <c r="A16" s="65"/>
      <c r="B16" s="45" t="s">
        <v>48</v>
      </c>
      <c r="C16" s="46">
        <v>1.6060000000000001</v>
      </c>
      <c r="D16" s="47">
        <v>141904</v>
      </c>
      <c r="E16" s="48">
        <v>0.15</v>
      </c>
      <c r="F16" s="47">
        <f t="shared" si="14"/>
        <v>120618.4</v>
      </c>
      <c r="G16" s="47">
        <f>D16*E16</f>
        <v>21285.599999999999</v>
      </c>
      <c r="H16" s="47">
        <f>F16+G16*C16</f>
        <v>154803.0736</v>
      </c>
      <c r="I16" s="47" t="e">
        <f>H16/#REF!</f>
        <v>#REF!</v>
      </c>
      <c r="J16" s="1"/>
      <c r="K16" s="1"/>
      <c r="L16" s="1"/>
      <c r="M16" s="2">
        <f t="shared" si="17"/>
        <v>0</v>
      </c>
      <c r="N16" s="2">
        <f t="shared" si="17"/>
        <v>0</v>
      </c>
      <c r="O16" s="2"/>
      <c r="P16" s="2">
        <f t="shared" si="1"/>
        <v>0</v>
      </c>
      <c r="Q16" s="2"/>
      <c r="R16" s="2">
        <f t="shared" si="18"/>
        <v>0</v>
      </c>
      <c r="S16" s="2">
        <v>8</v>
      </c>
      <c r="T16" s="1">
        <v>13</v>
      </c>
      <c r="U16" s="1">
        <f t="shared" ref="U16:U17" si="21">T16/8*12</f>
        <v>19.5</v>
      </c>
      <c r="V16" s="2">
        <f t="shared" si="19"/>
        <v>13</v>
      </c>
      <c r="W16" s="2">
        <f t="shared" si="19"/>
        <v>2012439.9568</v>
      </c>
      <c r="X16" s="2">
        <v>13</v>
      </c>
      <c r="Y16" s="2">
        <f t="shared" si="3"/>
        <v>2012439.9568</v>
      </c>
      <c r="Z16" s="2"/>
      <c r="AA16" s="2"/>
      <c r="AB16" s="2"/>
      <c r="AC16" s="2"/>
      <c r="AD16" s="2"/>
      <c r="AE16" s="2">
        <f t="shared" si="20"/>
        <v>0</v>
      </c>
      <c r="AF16" s="2"/>
      <c r="AG16" s="2"/>
      <c r="AH16" s="2">
        <f t="shared" si="13"/>
        <v>0</v>
      </c>
      <c r="AI16" s="6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>
        <f t="shared" si="4"/>
        <v>0</v>
      </c>
      <c r="AX16" s="2">
        <f t="shared" si="4"/>
        <v>0</v>
      </c>
      <c r="AY16" s="2"/>
      <c r="AZ16" s="2">
        <f t="shared" si="5"/>
        <v>0</v>
      </c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>
        <f t="shared" si="10"/>
        <v>0</v>
      </c>
      <c r="DA16" s="2">
        <f t="shared" si="10"/>
        <v>0</v>
      </c>
      <c r="DB16" s="2"/>
      <c r="DC16" s="2">
        <f t="shared" si="6"/>
        <v>0</v>
      </c>
      <c r="DD16" s="2"/>
      <c r="DE16" s="2"/>
      <c r="DF16" s="2"/>
      <c r="DG16" s="2"/>
      <c r="DH16" s="2"/>
      <c r="DI16" s="2">
        <f t="shared" si="11"/>
        <v>0</v>
      </c>
      <c r="DJ16" s="2">
        <f t="shared" si="11"/>
        <v>0</v>
      </c>
      <c r="DK16" s="2"/>
      <c r="DL16" s="2">
        <f t="shared" si="7"/>
        <v>0</v>
      </c>
      <c r="DM16" s="2"/>
      <c r="DN16" s="2"/>
      <c r="DO16" s="2"/>
      <c r="DP16" s="2"/>
      <c r="DQ16" s="2"/>
      <c r="DR16" s="2"/>
      <c r="DS16" s="2"/>
      <c r="DT16" s="2"/>
      <c r="DU16" s="3">
        <f t="shared" si="8"/>
        <v>13</v>
      </c>
      <c r="DV16" s="3">
        <f t="shared" si="8"/>
        <v>2012439.9568</v>
      </c>
      <c r="DW16" s="4">
        <f t="shared" si="9"/>
        <v>13</v>
      </c>
      <c r="DX16" s="4">
        <f t="shared" si="9"/>
        <v>2012439.9568</v>
      </c>
      <c r="DY16" s="2">
        <f t="shared" si="12"/>
        <v>0</v>
      </c>
      <c r="DZ16" s="2">
        <f t="shared" si="12"/>
        <v>0</v>
      </c>
    </row>
    <row r="17" spans="1:130" ht="15.75" x14ac:dyDescent="0.25">
      <c r="A17" s="65"/>
      <c r="B17" s="45" t="s">
        <v>49</v>
      </c>
      <c r="C17" s="46">
        <v>1.6060000000000001</v>
      </c>
      <c r="D17" s="47">
        <v>204013</v>
      </c>
      <c r="E17" s="48">
        <v>0.15</v>
      </c>
      <c r="F17" s="47">
        <f t="shared" si="14"/>
        <v>173411.05</v>
      </c>
      <c r="G17" s="47">
        <f t="shared" ref="G17" si="22">D17*E17</f>
        <v>30601.949999999997</v>
      </c>
      <c r="H17" s="47">
        <f t="shared" si="16"/>
        <v>222557.78169999999</v>
      </c>
      <c r="I17" s="47"/>
      <c r="J17" s="1"/>
      <c r="K17" s="1"/>
      <c r="L17" s="1"/>
      <c r="M17" s="2">
        <f t="shared" si="17"/>
        <v>0</v>
      </c>
      <c r="N17" s="2">
        <f t="shared" si="17"/>
        <v>0</v>
      </c>
      <c r="O17" s="2"/>
      <c r="P17" s="2">
        <f t="shared" si="1"/>
        <v>0</v>
      </c>
      <c r="Q17" s="2"/>
      <c r="R17" s="2">
        <f t="shared" si="18"/>
        <v>0</v>
      </c>
      <c r="S17" s="2">
        <v>7</v>
      </c>
      <c r="T17" s="1">
        <v>0</v>
      </c>
      <c r="U17" s="1">
        <f t="shared" si="21"/>
        <v>0</v>
      </c>
      <c r="V17" s="2">
        <f t="shared" si="19"/>
        <v>9</v>
      </c>
      <c r="W17" s="2">
        <f t="shared" si="19"/>
        <v>2003020.0352999999</v>
      </c>
      <c r="X17" s="2">
        <v>9</v>
      </c>
      <c r="Y17" s="2">
        <f t="shared" si="3"/>
        <v>2003020.0352999999</v>
      </c>
      <c r="Z17" s="2"/>
      <c r="AA17" s="2"/>
      <c r="AB17" s="2"/>
      <c r="AC17" s="2"/>
      <c r="AD17" s="2"/>
      <c r="AE17" s="2">
        <f t="shared" si="20"/>
        <v>0</v>
      </c>
      <c r="AF17" s="2"/>
      <c r="AG17" s="2"/>
      <c r="AH17" s="2">
        <f t="shared" si="13"/>
        <v>0</v>
      </c>
      <c r="AI17" s="6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>
        <f t="shared" si="4"/>
        <v>0</v>
      </c>
      <c r="AX17" s="2">
        <f t="shared" si="4"/>
        <v>0</v>
      </c>
      <c r="AY17" s="2"/>
      <c r="AZ17" s="2">
        <f t="shared" si="5"/>
        <v>0</v>
      </c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>
        <f t="shared" si="10"/>
        <v>0</v>
      </c>
      <c r="DA17" s="2">
        <f t="shared" si="10"/>
        <v>0</v>
      </c>
      <c r="DB17" s="2"/>
      <c r="DC17" s="2">
        <f t="shared" si="6"/>
        <v>0</v>
      </c>
      <c r="DD17" s="2"/>
      <c r="DE17" s="2"/>
      <c r="DF17" s="2"/>
      <c r="DG17" s="2"/>
      <c r="DH17" s="2"/>
      <c r="DI17" s="2">
        <f t="shared" si="11"/>
        <v>0</v>
      </c>
      <c r="DJ17" s="2">
        <f t="shared" si="11"/>
        <v>0</v>
      </c>
      <c r="DK17" s="2"/>
      <c r="DL17" s="2">
        <f t="shared" si="7"/>
        <v>0</v>
      </c>
      <c r="DM17" s="2"/>
      <c r="DN17" s="2"/>
      <c r="DO17" s="2"/>
      <c r="DP17" s="2"/>
      <c r="DQ17" s="2"/>
      <c r="DR17" s="2"/>
      <c r="DS17" s="2"/>
      <c r="DT17" s="2"/>
      <c r="DU17" s="3">
        <f t="shared" si="8"/>
        <v>9</v>
      </c>
      <c r="DV17" s="3">
        <f t="shared" si="8"/>
        <v>2003020.0352999999</v>
      </c>
      <c r="DW17" s="4">
        <f t="shared" si="9"/>
        <v>9</v>
      </c>
      <c r="DX17" s="4">
        <f t="shared" si="9"/>
        <v>2003020.0352999999</v>
      </c>
      <c r="DY17" s="2">
        <f t="shared" si="12"/>
        <v>0</v>
      </c>
      <c r="DZ17" s="2">
        <f t="shared" si="12"/>
        <v>0</v>
      </c>
    </row>
    <row r="18" spans="1:130" ht="15.75" x14ac:dyDescent="0.25">
      <c r="A18" s="64" t="s">
        <v>50</v>
      </c>
      <c r="B18" s="45" t="s">
        <v>51</v>
      </c>
      <c r="C18" s="46">
        <v>1.6060000000000001</v>
      </c>
      <c r="D18" s="47">
        <v>221653</v>
      </c>
      <c r="E18" s="48">
        <v>0.15</v>
      </c>
      <c r="F18" s="47">
        <f t="shared" si="14"/>
        <v>188405.05</v>
      </c>
      <c r="G18" s="47">
        <f t="shared" si="15"/>
        <v>33247.949999999997</v>
      </c>
      <c r="H18" s="47">
        <f t="shared" si="16"/>
        <v>241801.25769999999</v>
      </c>
      <c r="I18" s="47" t="e">
        <f>H18/#REF!</f>
        <v>#REF!</v>
      </c>
      <c r="J18" s="1"/>
      <c r="K18" s="1"/>
      <c r="L18" s="1"/>
      <c r="M18" s="2">
        <f t="shared" si="17"/>
        <v>0</v>
      </c>
      <c r="N18" s="2">
        <f t="shared" si="17"/>
        <v>0</v>
      </c>
      <c r="O18" s="2"/>
      <c r="P18" s="2">
        <f t="shared" si="1"/>
        <v>0</v>
      </c>
      <c r="Q18" s="2"/>
      <c r="R18" s="2">
        <f t="shared" si="18"/>
        <v>0</v>
      </c>
      <c r="S18" s="1"/>
      <c r="T18" s="1"/>
      <c r="U18" s="1"/>
      <c r="V18" s="2">
        <f t="shared" si="19"/>
        <v>0</v>
      </c>
      <c r="W18" s="2">
        <f t="shared" si="19"/>
        <v>0</v>
      </c>
      <c r="X18" s="2"/>
      <c r="Y18" s="2">
        <f t="shared" si="3"/>
        <v>0</v>
      </c>
      <c r="Z18" s="2"/>
      <c r="AA18" s="2"/>
      <c r="AB18" s="2">
        <v>40</v>
      </c>
      <c r="AC18" s="2">
        <v>27</v>
      </c>
      <c r="AD18" s="2">
        <f t="shared" ref="AD18:AD19" si="23">AC18/8*12</f>
        <v>40.5</v>
      </c>
      <c r="AE18" s="2">
        <f t="shared" si="20"/>
        <v>45</v>
      </c>
      <c r="AF18" s="2">
        <f>AH18+AJ18</f>
        <v>10881056.5965</v>
      </c>
      <c r="AG18" s="2">
        <v>45</v>
      </c>
      <c r="AH18" s="2">
        <f t="shared" si="13"/>
        <v>10881056.5965</v>
      </c>
      <c r="AI18" s="6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>
        <f t="shared" si="4"/>
        <v>0</v>
      </c>
      <c r="AX18" s="2">
        <f t="shared" si="4"/>
        <v>0</v>
      </c>
      <c r="AY18" s="2"/>
      <c r="AZ18" s="2">
        <f t="shared" si="5"/>
        <v>0</v>
      </c>
      <c r="BA18" s="2"/>
      <c r="BB18" s="2"/>
      <c r="BC18" s="2"/>
      <c r="BD18" s="2"/>
      <c r="BE18" s="2"/>
      <c r="BF18" s="2"/>
      <c r="BG18" s="2"/>
      <c r="BH18" s="2"/>
      <c r="BI18" s="2"/>
      <c r="BJ18" s="6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>
        <f t="shared" si="10"/>
        <v>0</v>
      </c>
      <c r="DA18" s="2">
        <f t="shared" si="10"/>
        <v>0</v>
      </c>
      <c r="DB18" s="2"/>
      <c r="DC18" s="2">
        <f t="shared" si="6"/>
        <v>0</v>
      </c>
      <c r="DD18" s="2"/>
      <c r="DE18" s="2"/>
      <c r="DF18" s="2"/>
      <c r="DG18" s="2"/>
      <c r="DH18" s="2"/>
      <c r="DI18" s="2">
        <f t="shared" si="11"/>
        <v>0</v>
      </c>
      <c r="DJ18" s="2">
        <f t="shared" si="11"/>
        <v>0</v>
      </c>
      <c r="DK18" s="2"/>
      <c r="DL18" s="2">
        <f t="shared" si="7"/>
        <v>0</v>
      </c>
      <c r="DM18" s="2"/>
      <c r="DN18" s="2"/>
      <c r="DO18" s="2"/>
      <c r="DP18" s="2"/>
      <c r="DQ18" s="2"/>
      <c r="DR18" s="2"/>
      <c r="DS18" s="2"/>
      <c r="DT18" s="2"/>
      <c r="DU18" s="3">
        <f t="shared" si="8"/>
        <v>45</v>
      </c>
      <c r="DV18" s="3">
        <f t="shared" si="8"/>
        <v>10881056.5965</v>
      </c>
      <c r="DW18" s="4">
        <f t="shared" si="9"/>
        <v>45</v>
      </c>
      <c r="DX18" s="4">
        <f t="shared" si="9"/>
        <v>10881056.5965</v>
      </c>
      <c r="DY18" s="2">
        <f t="shared" si="12"/>
        <v>0</v>
      </c>
      <c r="DZ18" s="2">
        <f t="shared" si="12"/>
        <v>0</v>
      </c>
    </row>
    <row r="19" spans="1:130" ht="15.75" x14ac:dyDescent="0.25">
      <c r="A19" s="65"/>
      <c r="B19" s="45" t="s">
        <v>52</v>
      </c>
      <c r="C19" s="46">
        <v>1.6060000000000001</v>
      </c>
      <c r="D19" s="47">
        <v>324777</v>
      </c>
      <c r="E19" s="48">
        <v>0.15</v>
      </c>
      <c r="F19" s="47">
        <f t="shared" si="14"/>
        <v>276060.45</v>
      </c>
      <c r="G19" s="47">
        <f t="shared" si="15"/>
        <v>48716.549999999996</v>
      </c>
      <c r="H19" s="47">
        <f t="shared" si="16"/>
        <v>354299.22930000001</v>
      </c>
      <c r="I19" s="47" t="e">
        <f>H19/#REF!</f>
        <v>#REF!</v>
      </c>
      <c r="J19" s="1"/>
      <c r="K19" s="1"/>
      <c r="L19" s="1"/>
      <c r="M19" s="2">
        <f t="shared" si="17"/>
        <v>0</v>
      </c>
      <c r="N19" s="2">
        <f t="shared" si="17"/>
        <v>0</v>
      </c>
      <c r="O19" s="2"/>
      <c r="P19" s="2">
        <f t="shared" si="1"/>
        <v>0</v>
      </c>
      <c r="Q19" s="2"/>
      <c r="R19" s="2">
        <f t="shared" si="18"/>
        <v>0</v>
      </c>
      <c r="S19" s="1"/>
      <c r="T19" s="1"/>
      <c r="U19" s="1"/>
      <c r="V19" s="2">
        <f t="shared" si="19"/>
        <v>0</v>
      </c>
      <c r="W19" s="2">
        <f t="shared" si="19"/>
        <v>0</v>
      </c>
      <c r="X19" s="2"/>
      <c r="Y19" s="2">
        <f t="shared" si="3"/>
        <v>0</v>
      </c>
      <c r="Z19" s="2"/>
      <c r="AA19" s="2"/>
      <c r="AB19" s="2">
        <v>20</v>
      </c>
      <c r="AC19" s="2">
        <v>12</v>
      </c>
      <c r="AD19" s="2">
        <f t="shared" si="23"/>
        <v>18</v>
      </c>
      <c r="AE19" s="2">
        <f t="shared" si="20"/>
        <v>0</v>
      </c>
      <c r="AF19" s="2">
        <f t="shared" si="20"/>
        <v>0</v>
      </c>
      <c r="AG19" s="2"/>
      <c r="AH19" s="2">
        <f t="shared" si="13"/>
        <v>0</v>
      </c>
      <c r="AI19" s="6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>
        <f t="shared" si="4"/>
        <v>0</v>
      </c>
      <c r="AX19" s="2">
        <f t="shared" si="4"/>
        <v>0</v>
      </c>
      <c r="AY19" s="2"/>
      <c r="AZ19" s="2">
        <f t="shared" si="5"/>
        <v>0</v>
      </c>
      <c r="BA19" s="2"/>
      <c r="BB19" s="2"/>
      <c r="BC19" s="2"/>
      <c r="BD19" s="2"/>
      <c r="BE19" s="2"/>
      <c r="BF19" s="2"/>
      <c r="BG19" s="2"/>
      <c r="BH19" s="2"/>
      <c r="BI19" s="2"/>
      <c r="BJ19" s="6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>
        <f t="shared" si="10"/>
        <v>0</v>
      </c>
      <c r="DA19" s="2">
        <f t="shared" si="10"/>
        <v>0</v>
      </c>
      <c r="DB19" s="2"/>
      <c r="DC19" s="2">
        <f t="shared" si="6"/>
        <v>0</v>
      </c>
      <c r="DD19" s="2"/>
      <c r="DE19" s="2"/>
      <c r="DF19" s="2"/>
      <c r="DG19" s="2"/>
      <c r="DH19" s="2"/>
      <c r="DI19" s="2">
        <f t="shared" si="11"/>
        <v>0</v>
      </c>
      <c r="DJ19" s="2">
        <f t="shared" si="11"/>
        <v>0</v>
      </c>
      <c r="DK19" s="2"/>
      <c r="DL19" s="2">
        <f t="shared" si="7"/>
        <v>0</v>
      </c>
      <c r="DM19" s="2"/>
      <c r="DN19" s="2"/>
      <c r="DO19" s="2"/>
      <c r="DP19" s="2"/>
      <c r="DQ19" s="2"/>
      <c r="DR19" s="2"/>
      <c r="DS19" s="2"/>
      <c r="DT19" s="2"/>
      <c r="DU19" s="3">
        <f t="shared" si="8"/>
        <v>0</v>
      </c>
      <c r="DV19" s="3">
        <f t="shared" si="8"/>
        <v>0</v>
      </c>
      <c r="DW19" s="4">
        <f t="shared" si="9"/>
        <v>0</v>
      </c>
      <c r="DX19" s="4">
        <f t="shared" si="9"/>
        <v>0</v>
      </c>
      <c r="DY19" s="2">
        <f t="shared" si="12"/>
        <v>0</v>
      </c>
      <c r="DZ19" s="2">
        <f t="shared" si="12"/>
        <v>0</v>
      </c>
    </row>
    <row r="20" spans="1:130" ht="15.75" x14ac:dyDescent="0.25">
      <c r="A20" s="64" t="s">
        <v>53</v>
      </c>
      <c r="B20" s="45" t="s">
        <v>54</v>
      </c>
      <c r="C20" s="46">
        <v>1.6060000000000001</v>
      </c>
      <c r="D20" s="47">
        <v>112058</v>
      </c>
      <c r="E20" s="48">
        <v>0.3</v>
      </c>
      <c r="F20" s="47">
        <f>D20-G20</f>
        <v>78440.600000000006</v>
      </c>
      <c r="G20" s="47">
        <f>D20*E20</f>
        <v>33617.4</v>
      </c>
      <c r="H20" s="47">
        <f>F20+G20*C20</f>
        <v>132430.14440000002</v>
      </c>
      <c r="I20" s="47" t="e">
        <f>H20/#REF!</f>
        <v>#REF!</v>
      </c>
      <c r="J20" s="1"/>
      <c r="K20" s="1"/>
      <c r="L20" s="1"/>
      <c r="M20" s="2">
        <f>O20+Q20</f>
        <v>0</v>
      </c>
      <c r="N20" s="2">
        <f>P20+R20</f>
        <v>0</v>
      </c>
      <c r="O20" s="2"/>
      <c r="P20" s="2">
        <f t="shared" si="1"/>
        <v>0</v>
      </c>
      <c r="Q20" s="2"/>
      <c r="R20" s="2">
        <f t="shared" si="18"/>
        <v>0</v>
      </c>
      <c r="S20" s="1"/>
      <c r="T20" s="1"/>
      <c r="U20" s="1"/>
      <c r="V20" s="2">
        <f>X20+Z20</f>
        <v>0</v>
      </c>
      <c r="W20" s="2">
        <f>Y20+AA20</f>
        <v>0</v>
      </c>
      <c r="X20" s="2"/>
      <c r="Y20" s="2">
        <f t="shared" si="3"/>
        <v>0</v>
      </c>
      <c r="Z20" s="2"/>
      <c r="AA20" s="2"/>
      <c r="AB20" s="2"/>
      <c r="AC20" s="2"/>
      <c r="AD20" s="2"/>
      <c r="AE20" s="2"/>
      <c r="AF20" s="2">
        <f t="shared" si="20"/>
        <v>0</v>
      </c>
      <c r="AG20" s="2"/>
      <c r="AH20" s="2">
        <f t="shared" si="13"/>
        <v>0</v>
      </c>
      <c r="AI20" s="2"/>
      <c r="AJ20" s="2"/>
      <c r="AK20" s="2">
        <v>96</v>
      </c>
      <c r="AL20" s="2">
        <v>63</v>
      </c>
      <c r="AM20" s="2">
        <f>AL20/8*12</f>
        <v>94.5</v>
      </c>
      <c r="AN20" s="2">
        <f>AP20+AR20</f>
        <v>100</v>
      </c>
      <c r="AO20" s="2">
        <f>AQ20+AS20</f>
        <v>13243014.440000001</v>
      </c>
      <c r="AP20" s="2">
        <v>100</v>
      </c>
      <c r="AQ20" s="2">
        <f>AP20*H20</f>
        <v>13243014.440000001</v>
      </c>
      <c r="AR20" s="2"/>
      <c r="AS20" s="2"/>
      <c r="AT20" s="2">
        <v>24</v>
      </c>
      <c r="AU20" s="2">
        <v>18</v>
      </c>
      <c r="AV20" s="2">
        <f>AU20/8*12</f>
        <v>27</v>
      </c>
      <c r="AW20" s="2">
        <f>AY20+BA20</f>
        <v>75</v>
      </c>
      <c r="AX20" s="2">
        <f>AZ20+BB20</f>
        <v>9932260.8300000019</v>
      </c>
      <c r="AY20" s="2">
        <v>75</v>
      </c>
      <c r="AZ20" s="2">
        <f t="shared" si="5"/>
        <v>9932260.8300000019</v>
      </c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>
        <v>2</v>
      </c>
      <c r="BM20" s="2">
        <v>1</v>
      </c>
      <c r="BN20" s="2">
        <f>BM20/8*12</f>
        <v>1.5</v>
      </c>
      <c r="BO20" s="2">
        <f>BQ20+BS20</f>
        <v>2</v>
      </c>
      <c r="BP20" s="2">
        <f>BR20+BT20</f>
        <v>264860.28880000004</v>
      </c>
      <c r="BQ20" s="2">
        <v>2</v>
      </c>
      <c r="BR20" s="2">
        <f t="shared" ref="BR20:BR29" si="24">BQ20*H20</f>
        <v>264860.28880000004</v>
      </c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>
        <f t="shared" si="10"/>
        <v>0</v>
      </c>
      <c r="DA20" s="2">
        <f t="shared" si="10"/>
        <v>0</v>
      </c>
      <c r="DB20" s="2"/>
      <c r="DC20" s="2">
        <f t="shared" si="6"/>
        <v>0</v>
      </c>
      <c r="DD20" s="2"/>
      <c r="DE20" s="2"/>
      <c r="DF20" s="2"/>
      <c r="DG20" s="2"/>
      <c r="DH20" s="2"/>
      <c r="DI20" s="2">
        <f t="shared" si="11"/>
        <v>0</v>
      </c>
      <c r="DJ20" s="2">
        <f t="shared" si="11"/>
        <v>0</v>
      </c>
      <c r="DK20" s="2"/>
      <c r="DL20" s="2">
        <f t="shared" si="7"/>
        <v>0</v>
      </c>
      <c r="DM20" s="2"/>
      <c r="DN20" s="2"/>
      <c r="DO20" s="2"/>
      <c r="DP20" s="2"/>
      <c r="DQ20" s="2">
        <v>25</v>
      </c>
      <c r="DR20" s="2">
        <f>DQ20*H20</f>
        <v>3310753.6100000003</v>
      </c>
      <c r="DS20" s="2"/>
      <c r="DT20" s="2"/>
      <c r="DU20" s="3">
        <f t="shared" si="8"/>
        <v>202</v>
      </c>
      <c r="DV20" s="3">
        <f t="shared" si="8"/>
        <v>26750889.168800004</v>
      </c>
      <c r="DW20" s="4">
        <f t="shared" si="9"/>
        <v>202</v>
      </c>
      <c r="DX20" s="4">
        <f t="shared" si="9"/>
        <v>26750889.168800004</v>
      </c>
      <c r="DY20" s="2">
        <f t="shared" si="12"/>
        <v>0</v>
      </c>
      <c r="DZ20" s="2">
        <f t="shared" si="12"/>
        <v>0</v>
      </c>
    </row>
    <row r="21" spans="1:130" ht="15.75" x14ac:dyDescent="0.25">
      <c r="A21" s="65"/>
      <c r="B21" s="45" t="s">
        <v>55</v>
      </c>
      <c r="C21" s="46">
        <v>1.6060000000000001</v>
      </c>
      <c r="D21" s="47">
        <v>117683</v>
      </c>
      <c r="E21" s="48">
        <v>0.3</v>
      </c>
      <c r="F21" s="47">
        <f>D21-G21</f>
        <v>82378.100000000006</v>
      </c>
      <c r="G21" s="47">
        <f>D21*E21</f>
        <v>35304.9</v>
      </c>
      <c r="H21" s="47">
        <f>F21+G21*C21</f>
        <v>139077.76940000002</v>
      </c>
      <c r="I21" s="47"/>
      <c r="J21" s="1">
        <v>47</v>
      </c>
      <c r="K21" s="1">
        <v>27</v>
      </c>
      <c r="L21" s="1">
        <f>K21/8*12</f>
        <v>40.5</v>
      </c>
      <c r="M21" s="2">
        <f>O21+Q21</f>
        <v>32</v>
      </c>
      <c r="N21" s="2">
        <f>P21+R21</f>
        <v>4450488.6208000006</v>
      </c>
      <c r="O21" s="2">
        <v>32</v>
      </c>
      <c r="P21" s="2">
        <f t="shared" si="1"/>
        <v>4450488.6208000006</v>
      </c>
      <c r="Q21" s="2"/>
      <c r="R21" s="2">
        <f t="shared" si="18"/>
        <v>0</v>
      </c>
      <c r="S21" s="1"/>
      <c r="T21" s="1"/>
      <c r="U21" s="1"/>
      <c r="V21" s="2">
        <f>X21+Z21</f>
        <v>0</v>
      </c>
      <c r="W21" s="2">
        <f>Y21+AA21</f>
        <v>0</v>
      </c>
      <c r="X21" s="2"/>
      <c r="Y21" s="2">
        <f t="shared" si="3"/>
        <v>0</v>
      </c>
      <c r="Z21" s="2"/>
      <c r="AA21" s="2"/>
      <c r="AB21" s="2"/>
      <c r="AC21" s="2"/>
      <c r="AD21" s="2"/>
      <c r="AE21" s="2"/>
      <c r="AF21" s="2"/>
      <c r="AG21" s="2"/>
      <c r="AH21" s="2">
        <f t="shared" si="13"/>
        <v>0</v>
      </c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>
        <v>90</v>
      </c>
      <c r="AU21" s="2">
        <v>83</v>
      </c>
      <c r="AV21" s="2">
        <f>AU21/8*12</f>
        <v>124.5</v>
      </c>
      <c r="AW21" s="2">
        <f>AY21+BA21</f>
        <v>100</v>
      </c>
      <c r="AX21" s="2">
        <f>AZ21+BB21</f>
        <v>13907776.940000001</v>
      </c>
      <c r="AY21" s="2">
        <v>100</v>
      </c>
      <c r="AZ21" s="2">
        <f t="shared" si="5"/>
        <v>13907776.940000001</v>
      </c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>
        <f t="shared" si="24"/>
        <v>0</v>
      </c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>
        <f t="shared" si="10"/>
        <v>0</v>
      </c>
      <c r="DA21" s="2">
        <f t="shared" si="10"/>
        <v>0</v>
      </c>
      <c r="DB21" s="2"/>
      <c r="DC21" s="2">
        <f t="shared" si="6"/>
        <v>0</v>
      </c>
      <c r="DD21" s="2"/>
      <c r="DE21" s="2"/>
      <c r="DF21" s="2"/>
      <c r="DG21" s="2"/>
      <c r="DH21" s="2"/>
      <c r="DI21" s="2">
        <f t="shared" si="11"/>
        <v>0</v>
      </c>
      <c r="DJ21" s="2">
        <f t="shared" si="11"/>
        <v>0</v>
      </c>
      <c r="DK21" s="2"/>
      <c r="DL21" s="2">
        <f t="shared" si="7"/>
        <v>0</v>
      </c>
      <c r="DM21" s="2"/>
      <c r="DN21" s="2"/>
      <c r="DO21" s="2"/>
      <c r="DP21" s="2"/>
      <c r="DQ21" s="2">
        <v>25</v>
      </c>
      <c r="DR21" s="2">
        <f>DQ21*H21</f>
        <v>3476944.2350000003</v>
      </c>
      <c r="DS21" s="2"/>
      <c r="DT21" s="2"/>
      <c r="DU21" s="3">
        <f t="shared" si="8"/>
        <v>157</v>
      </c>
      <c r="DV21" s="3">
        <f t="shared" si="8"/>
        <v>21835209.7958</v>
      </c>
      <c r="DW21" s="4">
        <f t="shared" si="9"/>
        <v>157</v>
      </c>
      <c r="DX21" s="4">
        <f t="shared" si="9"/>
        <v>21835209.7958</v>
      </c>
      <c r="DY21" s="2">
        <f t="shared" si="12"/>
        <v>0</v>
      </c>
      <c r="DZ21" s="2">
        <f t="shared" si="12"/>
        <v>0</v>
      </c>
    </row>
    <row r="22" spans="1:130" ht="15.75" x14ac:dyDescent="0.25">
      <c r="A22" s="64" t="s">
        <v>56</v>
      </c>
      <c r="B22" s="45" t="s">
        <v>57</v>
      </c>
      <c r="C22" s="46">
        <v>1.6060000000000001</v>
      </c>
      <c r="D22" s="47">
        <v>100288</v>
      </c>
      <c r="E22" s="48">
        <v>0.3</v>
      </c>
      <c r="F22" s="47">
        <f t="shared" si="14"/>
        <v>70201.600000000006</v>
      </c>
      <c r="G22" s="47">
        <f t="shared" si="15"/>
        <v>30086.399999999998</v>
      </c>
      <c r="H22" s="47">
        <f t="shared" si="16"/>
        <v>118520.3584</v>
      </c>
      <c r="I22" s="47" t="e">
        <f>H22/#REF!</f>
        <v>#REF!</v>
      </c>
      <c r="J22" s="1"/>
      <c r="K22" s="1"/>
      <c r="L22" s="1"/>
      <c r="M22" s="2">
        <f t="shared" si="17"/>
        <v>0</v>
      </c>
      <c r="N22" s="2">
        <f t="shared" si="17"/>
        <v>0</v>
      </c>
      <c r="O22" s="2"/>
      <c r="P22" s="2">
        <f t="shared" si="1"/>
        <v>0</v>
      </c>
      <c r="Q22" s="2"/>
      <c r="R22" s="2">
        <f t="shared" si="18"/>
        <v>0</v>
      </c>
      <c r="S22" s="1"/>
      <c r="T22" s="1"/>
      <c r="U22" s="1"/>
      <c r="V22" s="2">
        <f t="shared" si="19"/>
        <v>0</v>
      </c>
      <c r="W22" s="2">
        <f t="shared" si="19"/>
        <v>0</v>
      </c>
      <c r="X22" s="2"/>
      <c r="Y22" s="2">
        <f t="shared" si="3"/>
        <v>0</v>
      </c>
      <c r="Z22" s="2"/>
      <c r="AA22" s="2"/>
      <c r="AB22" s="2"/>
      <c r="AC22" s="2"/>
      <c r="AD22" s="2"/>
      <c r="AE22" s="2"/>
      <c r="AF22" s="2"/>
      <c r="AG22" s="2"/>
      <c r="AH22" s="2">
        <f t="shared" si="13"/>
        <v>0</v>
      </c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>
        <v>10</v>
      </c>
      <c r="AU22" s="2">
        <v>7</v>
      </c>
      <c r="AV22" s="2">
        <f t="shared" ref="AV22:AV23" si="25">AU22/8*12</f>
        <v>10.5</v>
      </c>
      <c r="AW22" s="2">
        <f t="shared" si="4"/>
        <v>10</v>
      </c>
      <c r="AX22" s="2">
        <f t="shared" si="4"/>
        <v>1185203.584</v>
      </c>
      <c r="AY22" s="2">
        <v>10</v>
      </c>
      <c r="AZ22" s="2">
        <f t="shared" si="5"/>
        <v>1185203.584</v>
      </c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>
        <v>85</v>
      </c>
      <c r="BM22" s="2">
        <v>53</v>
      </c>
      <c r="BN22" s="2">
        <f t="shared" ref="BN22:BN23" si="26">BM22/8*12</f>
        <v>79.5</v>
      </c>
      <c r="BO22" s="2">
        <f>BQ22+BS22</f>
        <v>75</v>
      </c>
      <c r="BP22" s="2">
        <f>BR22+BT22</f>
        <v>8889026.879999999</v>
      </c>
      <c r="BQ22" s="2">
        <v>75</v>
      </c>
      <c r="BR22" s="2">
        <f t="shared" si="24"/>
        <v>8889026.879999999</v>
      </c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>
        <f>CI22+CK22</f>
        <v>0</v>
      </c>
      <c r="CH22" s="2">
        <f>CJ22+CL22</f>
        <v>0</v>
      </c>
      <c r="CI22" s="2"/>
      <c r="CJ22" s="2">
        <f>CI22*H22</f>
        <v>0</v>
      </c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>
        <f t="shared" si="10"/>
        <v>0</v>
      </c>
      <c r="DA22" s="2">
        <f t="shared" si="10"/>
        <v>0</v>
      </c>
      <c r="DB22" s="2"/>
      <c r="DC22" s="2">
        <f t="shared" si="6"/>
        <v>0</v>
      </c>
      <c r="DD22" s="2"/>
      <c r="DE22" s="2"/>
      <c r="DF22" s="2"/>
      <c r="DG22" s="2"/>
      <c r="DH22" s="2"/>
      <c r="DI22" s="2">
        <f t="shared" si="11"/>
        <v>0</v>
      </c>
      <c r="DJ22" s="2">
        <f t="shared" si="11"/>
        <v>0</v>
      </c>
      <c r="DK22" s="2"/>
      <c r="DL22" s="2">
        <f t="shared" si="7"/>
        <v>0</v>
      </c>
      <c r="DM22" s="2"/>
      <c r="DN22" s="2"/>
      <c r="DO22" s="2"/>
      <c r="DP22" s="2"/>
      <c r="DQ22" s="2"/>
      <c r="DR22" s="2"/>
      <c r="DS22" s="2"/>
      <c r="DT22" s="2"/>
      <c r="DU22" s="3">
        <f t="shared" si="8"/>
        <v>85</v>
      </c>
      <c r="DV22" s="3">
        <f t="shared" si="8"/>
        <v>10074230.464</v>
      </c>
      <c r="DW22" s="4">
        <f t="shared" si="9"/>
        <v>85</v>
      </c>
      <c r="DX22" s="4">
        <f t="shared" si="9"/>
        <v>10074230.464</v>
      </c>
      <c r="DY22" s="2">
        <f t="shared" si="12"/>
        <v>0</v>
      </c>
      <c r="DZ22" s="2">
        <f t="shared" si="12"/>
        <v>0</v>
      </c>
    </row>
    <row r="23" spans="1:130" ht="15.75" x14ac:dyDescent="0.25">
      <c r="A23" s="65"/>
      <c r="B23" s="45" t="s">
        <v>58</v>
      </c>
      <c r="C23" s="46">
        <v>1.6060000000000001</v>
      </c>
      <c r="D23" s="47">
        <v>60064</v>
      </c>
      <c r="E23" s="48">
        <v>0.3</v>
      </c>
      <c r="F23" s="47">
        <f t="shared" si="14"/>
        <v>42044.800000000003</v>
      </c>
      <c r="G23" s="47">
        <f t="shared" si="15"/>
        <v>18019.2</v>
      </c>
      <c r="H23" s="47">
        <f t="shared" si="16"/>
        <v>70983.635200000004</v>
      </c>
      <c r="I23" s="47" t="e">
        <f>H23/#REF!</f>
        <v>#REF!</v>
      </c>
      <c r="J23" s="1"/>
      <c r="K23" s="1"/>
      <c r="L23" s="1"/>
      <c r="M23" s="2">
        <f t="shared" si="17"/>
        <v>0</v>
      </c>
      <c r="N23" s="2">
        <f t="shared" si="17"/>
        <v>0</v>
      </c>
      <c r="O23" s="2"/>
      <c r="P23" s="2">
        <f t="shared" si="1"/>
        <v>0</v>
      </c>
      <c r="Q23" s="2"/>
      <c r="R23" s="2"/>
      <c r="S23" s="1"/>
      <c r="T23" s="1"/>
      <c r="U23" s="1"/>
      <c r="V23" s="2">
        <f t="shared" si="19"/>
        <v>0</v>
      </c>
      <c r="W23" s="2">
        <f t="shared" si="19"/>
        <v>0</v>
      </c>
      <c r="X23" s="2"/>
      <c r="Y23" s="2">
        <f t="shared" si="3"/>
        <v>0</v>
      </c>
      <c r="Z23" s="2"/>
      <c r="AA23" s="2"/>
      <c r="AB23" s="2"/>
      <c r="AC23" s="2"/>
      <c r="AD23" s="2"/>
      <c r="AE23" s="2"/>
      <c r="AF23" s="2"/>
      <c r="AG23" s="2"/>
      <c r="AH23" s="2">
        <f t="shared" si="13"/>
        <v>0</v>
      </c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>
        <v>40</v>
      </c>
      <c r="AU23" s="2">
        <v>44</v>
      </c>
      <c r="AV23" s="2">
        <f t="shared" si="25"/>
        <v>66</v>
      </c>
      <c r="AW23" s="2">
        <f t="shared" ref="AW23:AX42" si="27">AY23+BA23</f>
        <v>40</v>
      </c>
      <c r="AX23" s="2">
        <f t="shared" si="27"/>
        <v>2839345.4080000003</v>
      </c>
      <c r="AY23" s="2">
        <v>40</v>
      </c>
      <c r="AZ23" s="2">
        <f t="shared" si="5"/>
        <v>2839345.4080000003</v>
      </c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>
        <v>83</v>
      </c>
      <c r="BM23" s="2">
        <v>28</v>
      </c>
      <c r="BN23" s="2">
        <f t="shared" si="26"/>
        <v>42</v>
      </c>
      <c r="BO23" s="2">
        <f>BQ23+BS23</f>
        <v>73</v>
      </c>
      <c r="BP23" s="2">
        <f>BR23+BT23</f>
        <v>5181805.3695999999</v>
      </c>
      <c r="BQ23" s="2">
        <f>73</f>
        <v>73</v>
      </c>
      <c r="BR23" s="2">
        <f t="shared" si="24"/>
        <v>5181805.3695999999</v>
      </c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>
        <f>CI23+CK23</f>
        <v>5</v>
      </c>
      <c r="CH23" s="2">
        <f>CJ23+CL23</f>
        <v>354918.17600000004</v>
      </c>
      <c r="CI23" s="2">
        <v>5</v>
      </c>
      <c r="CJ23" s="2">
        <f>CI23*H23</f>
        <v>354918.17600000004</v>
      </c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>
        <f t="shared" si="10"/>
        <v>0</v>
      </c>
      <c r="DA23" s="2">
        <f t="shared" si="10"/>
        <v>0</v>
      </c>
      <c r="DB23" s="2"/>
      <c r="DC23" s="2">
        <f t="shared" si="6"/>
        <v>0</v>
      </c>
      <c r="DD23" s="2"/>
      <c r="DE23" s="2"/>
      <c r="DF23" s="2"/>
      <c r="DG23" s="2"/>
      <c r="DH23" s="2"/>
      <c r="DI23" s="2">
        <f t="shared" si="11"/>
        <v>0</v>
      </c>
      <c r="DJ23" s="2">
        <f t="shared" si="11"/>
        <v>0</v>
      </c>
      <c r="DK23" s="2"/>
      <c r="DL23" s="2">
        <f t="shared" si="7"/>
        <v>0</v>
      </c>
      <c r="DM23" s="2"/>
      <c r="DN23" s="2"/>
      <c r="DO23" s="2"/>
      <c r="DP23" s="2"/>
      <c r="DQ23" s="2"/>
      <c r="DR23" s="2"/>
      <c r="DS23" s="2"/>
      <c r="DT23" s="2"/>
      <c r="DU23" s="3">
        <f t="shared" si="8"/>
        <v>118</v>
      </c>
      <c r="DV23" s="3">
        <f t="shared" si="8"/>
        <v>8376068.9535999997</v>
      </c>
      <c r="DW23" s="4">
        <f t="shared" si="9"/>
        <v>118</v>
      </c>
      <c r="DX23" s="4">
        <f t="shared" si="9"/>
        <v>8376068.9535999997</v>
      </c>
      <c r="DY23" s="2">
        <f t="shared" si="12"/>
        <v>0</v>
      </c>
      <c r="DZ23" s="2">
        <f t="shared" si="12"/>
        <v>0</v>
      </c>
    </row>
    <row r="24" spans="1:130" ht="15.75" x14ac:dyDescent="0.25">
      <c r="A24" s="50" t="s">
        <v>59</v>
      </c>
      <c r="B24" s="45" t="s">
        <v>60</v>
      </c>
      <c r="C24" s="46">
        <v>1.6060000000000001</v>
      </c>
      <c r="D24" s="47">
        <v>62641</v>
      </c>
      <c r="E24" s="48">
        <v>0.3</v>
      </c>
      <c r="F24" s="47">
        <f t="shared" si="14"/>
        <v>43848.7</v>
      </c>
      <c r="G24" s="47">
        <f t="shared" si="15"/>
        <v>18792.3</v>
      </c>
      <c r="H24" s="47">
        <f t="shared" si="16"/>
        <v>74029.133799999996</v>
      </c>
      <c r="I24" s="47" t="e">
        <f>H24/#REF!</f>
        <v>#REF!</v>
      </c>
      <c r="J24" s="1"/>
      <c r="K24" s="1"/>
      <c r="L24" s="1"/>
      <c r="M24" s="2">
        <f t="shared" si="17"/>
        <v>0</v>
      </c>
      <c r="N24" s="2">
        <f t="shared" si="17"/>
        <v>0</v>
      </c>
      <c r="O24" s="2"/>
      <c r="P24" s="2">
        <f t="shared" si="1"/>
        <v>0</v>
      </c>
      <c r="Q24" s="2"/>
      <c r="R24" s="2"/>
      <c r="S24" s="1"/>
      <c r="T24" s="1"/>
      <c r="U24" s="1"/>
      <c r="V24" s="2">
        <f t="shared" si="19"/>
        <v>0</v>
      </c>
      <c r="W24" s="2">
        <f t="shared" si="19"/>
        <v>0</v>
      </c>
      <c r="X24" s="2"/>
      <c r="Y24" s="2">
        <f t="shared" si="3"/>
        <v>0</v>
      </c>
      <c r="Z24" s="2"/>
      <c r="AA24" s="2"/>
      <c r="AB24" s="2"/>
      <c r="AC24" s="2"/>
      <c r="AD24" s="2"/>
      <c r="AE24" s="2"/>
      <c r="AF24" s="2"/>
      <c r="AG24" s="2"/>
      <c r="AH24" s="2">
        <f t="shared" si="13"/>
        <v>0</v>
      </c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>
        <f t="shared" si="27"/>
        <v>0</v>
      </c>
      <c r="AX24" s="2">
        <f t="shared" si="27"/>
        <v>0</v>
      </c>
      <c r="AY24" s="2"/>
      <c r="AZ24" s="2">
        <f t="shared" si="5"/>
        <v>0</v>
      </c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>
        <f t="shared" si="24"/>
        <v>0</v>
      </c>
      <c r="BS24" s="2"/>
      <c r="BT24" s="2"/>
      <c r="BU24" s="2">
        <v>950</v>
      </c>
      <c r="BV24" s="2">
        <v>662</v>
      </c>
      <c r="BW24" s="2">
        <f>BV24/8*12</f>
        <v>993</v>
      </c>
      <c r="BX24" s="2">
        <f>BZ24+CB24</f>
        <v>808</v>
      </c>
      <c r="BY24" s="2">
        <f>CA24+CC24</f>
        <v>59815540.110399999</v>
      </c>
      <c r="BZ24" s="2">
        <v>808</v>
      </c>
      <c r="CA24" s="2">
        <f>BZ24*H24</f>
        <v>59815540.110399999</v>
      </c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>
        <f t="shared" si="10"/>
        <v>7</v>
      </c>
      <c r="DA24" s="2">
        <f t="shared" si="10"/>
        <v>518203.93659999996</v>
      </c>
      <c r="DB24" s="2">
        <v>7</v>
      </c>
      <c r="DC24" s="2">
        <f t="shared" si="6"/>
        <v>518203.93659999996</v>
      </c>
      <c r="DD24" s="2"/>
      <c r="DE24" s="2"/>
      <c r="DF24" s="2"/>
      <c r="DG24" s="2"/>
      <c r="DH24" s="2"/>
      <c r="DI24" s="2">
        <f t="shared" si="11"/>
        <v>0</v>
      </c>
      <c r="DJ24" s="2">
        <f t="shared" si="11"/>
        <v>0</v>
      </c>
      <c r="DK24" s="2"/>
      <c r="DL24" s="2">
        <f t="shared" si="7"/>
        <v>0</v>
      </c>
      <c r="DM24" s="2"/>
      <c r="DN24" s="2"/>
      <c r="DO24" s="2"/>
      <c r="DP24" s="2"/>
      <c r="DQ24" s="2"/>
      <c r="DR24" s="2"/>
      <c r="DS24" s="2"/>
      <c r="DT24" s="2"/>
      <c r="DU24" s="3">
        <f t="shared" si="8"/>
        <v>815</v>
      </c>
      <c r="DV24" s="3">
        <f t="shared" si="8"/>
        <v>60333744.046999998</v>
      </c>
      <c r="DW24" s="4">
        <f t="shared" si="9"/>
        <v>815</v>
      </c>
      <c r="DX24" s="4">
        <f t="shared" si="9"/>
        <v>60333744.046999998</v>
      </c>
      <c r="DY24" s="2">
        <f t="shared" si="12"/>
        <v>0</v>
      </c>
      <c r="DZ24" s="2">
        <f t="shared" si="12"/>
        <v>0</v>
      </c>
    </row>
    <row r="25" spans="1:130" ht="15.75" x14ac:dyDescent="0.25">
      <c r="A25" s="64" t="s">
        <v>61</v>
      </c>
      <c r="B25" s="45" t="s">
        <v>62</v>
      </c>
      <c r="C25" s="46">
        <v>1.6060000000000001</v>
      </c>
      <c r="D25" s="47">
        <v>72157</v>
      </c>
      <c r="E25" s="48">
        <v>0.3</v>
      </c>
      <c r="F25" s="47">
        <f t="shared" si="14"/>
        <v>50509.9</v>
      </c>
      <c r="G25" s="47">
        <f t="shared" si="15"/>
        <v>21647.1</v>
      </c>
      <c r="H25" s="47">
        <f t="shared" si="16"/>
        <v>85275.142599999992</v>
      </c>
      <c r="I25" s="47"/>
      <c r="J25" s="1">
        <v>2</v>
      </c>
      <c r="K25" s="1">
        <v>1</v>
      </c>
      <c r="L25" s="1">
        <f t="shared" ref="L25:L26" si="28">K25/8*12</f>
        <v>1.5</v>
      </c>
      <c r="M25" s="2">
        <f t="shared" si="17"/>
        <v>1</v>
      </c>
      <c r="N25" s="2">
        <f t="shared" si="17"/>
        <v>85275.142599999992</v>
      </c>
      <c r="O25" s="2">
        <v>1</v>
      </c>
      <c r="P25" s="2">
        <f t="shared" si="1"/>
        <v>85275.142599999992</v>
      </c>
      <c r="Q25" s="2"/>
      <c r="R25" s="2"/>
      <c r="S25" s="1"/>
      <c r="T25" s="1"/>
      <c r="U25" s="1"/>
      <c r="V25" s="2">
        <f t="shared" si="19"/>
        <v>0</v>
      </c>
      <c r="W25" s="2">
        <f t="shared" si="19"/>
        <v>0</v>
      </c>
      <c r="X25" s="2"/>
      <c r="Y25" s="2">
        <f t="shared" si="3"/>
        <v>0</v>
      </c>
      <c r="Z25" s="2"/>
      <c r="AA25" s="2"/>
      <c r="AB25" s="2"/>
      <c r="AC25" s="2"/>
      <c r="AD25" s="2"/>
      <c r="AE25" s="2"/>
      <c r="AF25" s="2"/>
      <c r="AG25" s="2"/>
      <c r="AH25" s="2">
        <f t="shared" si="13"/>
        <v>0</v>
      </c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>
        <f t="shared" si="27"/>
        <v>0</v>
      </c>
      <c r="AX25" s="2">
        <f t="shared" si="27"/>
        <v>0</v>
      </c>
      <c r="AY25" s="2"/>
      <c r="AZ25" s="2">
        <f t="shared" si="5"/>
        <v>0</v>
      </c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>
        <f t="shared" si="24"/>
        <v>0</v>
      </c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>
        <f t="shared" si="10"/>
        <v>0</v>
      </c>
      <c r="DA25" s="2">
        <f t="shared" si="10"/>
        <v>0</v>
      </c>
      <c r="DB25" s="2"/>
      <c r="DC25" s="2">
        <f t="shared" si="6"/>
        <v>0</v>
      </c>
      <c r="DD25" s="2"/>
      <c r="DE25" s="2"/>
      <c r="DF25" s="2"/>
      <c r="DG25" s="2"/>
      <c r="DH25" s="2"/>
      <c r="DI25" s="2">
        <f t="shared" si="11"/>
        <v>0</v>
      </c>
      <c r="DJ25" s="2">
        <f t="shared" si="11"/>
        <v>0</v>
      </c>
      <c r="DK25" s="2"/>
      <c r="DL25" s="2">
        <f t="shared" si="7"/>
        <v>0</v>
      </c>
      <c r="DM25" s="2"/>
      <c r="DN25" s="2"/>
      <c r="DO25" s="2"/>
      <c r="DP25" s="2"/>
      <c r="DQ25" s="2"/>
      <c r="DR25" s="2"/>
      <c r="DS25" s="2"/>
      <c r="DT25" s="2"/>
      <c r="DU25" s="3">
        <f t="shared" si="8"/>
        <v>1</v>
      </c>
      <c r="DV25" s="3">
        <f t="shared" si="8"/>
        <v>85275.142599999992</v>
      </c>
      <c r="DW25" s="4">
        <f t="shared" si="9"/>
        <v>1</v>
      </c>
      <c r="DX25" s="4">
        <f t="shared" si="9"/>
        <v>85275.142599999992</v>
      </c>
      <c r="DY25" s="2">
        <f t="shared" si="12"/>
        <v>0</v>
      </c>
      <c r="DZ25" s="2">
        <f t="shared" si="12"/>
        <v>0</v>
      </c>
    </row>
    <row r="26" spans="1:130" ht="15.75" x14ac:dyDescent="0.25">
      <c r="A26" s="65" t="s">
        <v>62</v>
      </c>
      <c r="B26" s="45" t="s">
        <v>63</v>
      </c>
      <c r="C26" s="46">
        <v>1.6060000000000001</v>
      </c>
      <c r="D26" s="47">
        <v>152977</v>
      </c>
      <c r="E26" s="48">
        <v>0.15</v>
      </c>
      <c r="F26" s="47">
        <f t="shared" si="14"/>
        <v>130030.45</v>
      </c>
      <c r="G26" s="47">
        <f t="shared" si="15"/>
        <v>22946.55</v>
      </c>
      <c r="H26" s="47">
        <f t="shared" si="16"/>
        <v>166882.60930000001</v>
      </c>
      <c r="I26" s="47"/>
      <c r="J26" s="1">
        <v>8</v>
      </c>
      <c r="K26" s="1">
        <v>3</v>
      </c>
      <c r="L26" s="1">
        <f t="shared" si="28"/>
        <v>4.5</v>
      </c>
      <c r="M26" s="2">
        <f t="shared" si="17"/>
        <v>11</v>
      </c>
      <c r="N26" s="2">
        <f t="shared" si="17"/>
        <v>1835708.7023</v>
      </c>
      <c r="O26" s="2">
        <v>11</v>
      </c>
      <c r="P26" s="2">
        <f t="shared" si="1"/>
        <v>1835708.7023</v>
      </c>
      <c r="Q26" s="2"/>
      <c r="R26" s="2"/>
      <c r="S26" s="1"/>
      <c r="T26" s="1"/>
      <c r="U26" s="1"/>
      <c r="V26" s="2">
        <f t="shared" si="19"/>
        <v>0</v>
      </c>
      <c r="W26" s="2">
        <f t="shared" si="19"/>
        <v>0</v>
      </c>
      <c r="X26" s="2"/>
      <c r="Y26" s="2">
        <f t="shared" si="3"/>
        <v>0</v>
      </c>
      <c r="Z26" s="2"/>
      <c r="AA26" s="2"/>
      <c r="AB26" s="2"/>
      <c r="AC26" s="2"/>
      <c r="AD26" s="2"/>
      <c r="AE26" s="2"/>
      <c r="AF26" s="2"/>
      <c r="AG26" s="2"/>
      <c r="AH26" s="2">
        <f t="shared" si="13"/>
        <v>0</v>
      </c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>
        <f t="shared" si="27"/>
        <v>0</v>
      </c>
      <c r="AX26" s="2">
        <f t="shared" si="27"/>
        <v>0</v>
      </c>
      <c r="AY26" s="2"/>
      <c r="AZ26" s="2">
        <f t="shared" si="5"/>
        <v>0</v>
      </c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>
        <f t="shared" si="24"/>
        <v>0</v>
      </c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>
        <f t="shared" si="10"/>
        <v>0</v>
      </c>
      <c r="DA26" s="2">
        <f t="shared" si="10"/>
        <v>0</v>
      </c>
      <c r="DB26" s="2"/>
      <c r="DC26" s="2">
        <f t="shared" si="6"/>
        <v>0</v>
      </c>
      <c r="DD26" s="2"/>
      <c r="DE26" s="2"/>
      <c r="DF26" s="2"/>
      <c r="DG26" s="2"/>
      <c r="DH26" s="2"/>
      <c r="DI26" s="2">
        <f t="shared" si="11"/>
        <v>0</v>
      </c>
      <c r="DJ26" s="2">
        <f t="shared" si="11"/>
        <v>0</v>
      </c>
      <c r="DK26" s="2"/>
      <c r="DL26" s="2">
        <f t="shared" si="7"/>
        <v>0</v>
      </c>
      <c r="DM26" s="2"/>
      <c r="DN26" s="2"/>
      <c r="DO26" s="2"/>
      <c r="DP26" s="2"/>
      <c r="DQ26" s="2"/>
      <c r="DR26" s="2"/>
      <c r="DS26" s="2"/>
      <c r="DT26" s="2"/>
      <c r="DU26" s="3">
        <f t="shared" si="8"/>
        <v>11</v>
      </c>
      <c r="DV26" s="3">
        <f t="shared" si="8"/>
        <v>1835708.7023</v>
      </c>
      <c r="DW26" s="4">
        <f t="shared" si="9"/>
        <v>11</v>
      </c>
      <c r="DX26" s="4">
        <f t="shared" si="9"/>
        <v>1835708.7023</v>
      </c>
      <c r="DY26" s="2">
        <f t="shared" si="12"/>
        <v>0</v>
      </c>
      <c r="DZ26" s="2">
        <f t="shared" si="12"/>
        <v>0</v>
      </c>
    </row>
    <row r="27" spans="1:130" ht="15.75" x14ac:dyDescent="0.25">
      <c r="A27" s="50" t="s">
        <v>64</v>
      </c>
      <c r="B27" s="45" t="s">
        <v>65</v>
      </c>
      <c r="C27" s="46">
        <v>1.6060000000000001</v>
      </c>
      <c r="D27" s="47">
        <v>115333</v>
      </c>
      <c r="E27" s="48">
        <v>0.3</v>
      </c>
      <c r="F27" s="47">
        <f t="shared" si="14"/>
        <v>80733.100000000006</v>
      </c>
      <c r="G27" s="47">
        <f t="shared" si="15"/>
        <v>34599.9</v>
      </c>
      <c r="H27" s="47">
        <f t="shared" si="16"/>
        <v>136300.53940000001</v>
      </c>
      <c r="I27" s="47"/>
      <c r="J27" s="1"/>
      <c r="K27" s="1"/>
      <c r="L27" s="1"/>
      <c r="M27" s="2">
        <f t="shared" si="17"/>
        <v>0</v>
      </c>
      <c r="N27" s="2">
        <f t="shared" si="17"/>
        <v>0</v>
      </c>
      <c r="O27" s="2"/>
      <c r="P27" s="2">
        <f t="shared" si="1"/>
        <v>0</v>
      </c>
      <c r="Q27" s="2"/>
      <c r="R27" s="2"/>
      <c r="S27" s="1"/>
      <c r="T27" s="1"/>
      <c r="U27" s="1"/>
      <c r="V27" s="2">
        <f t="shared" si="19"/>
        <v>0</v>
      </c>
      <c r="W27" s="2">
        <f t="shared" si="19"/>
        <v>0</v>
      </c>
      <c r="X27" s="2"/>
      <c r="Y27" s="2">
        <f t="shared" si="3"/>
        <v>0</v>
      </c>
      <c r="Z27" s="2"/>
      <c r="AA27" s="2"/>
      <c r="AB27" s="2"/>
      <c r="AC27" s="2"/>
      <c r="AD27" s="2"/>
      <c r="AE27" s="2"/>
      <c r="AF27" s="2"/>
      <c r="AG27" s="2"/>
      <c r="AH27" s="2">
        <f t="shared" si="13"/>
        <v>0</v>
      </c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>
        <f t="shared" si="27"/>
        <v>150</v>
      </c>
      <c r="AX27" s="2">
        <f t="shared" si="27"/>
        <v>20445080.91</v>
      </c>
      <c r="AY27" s="2">
        <v>150</v>
      </c>
      <c r="AZ27" s="2">
        <f t="shared" si="5"/>
        <v>20445080.91</v>
      </c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>
        <f t="shared" si="24"/>
        <v>0</v>
      </c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>
        <f t="shared" si="10"/>
        <v>0</v>
      </c>
      <c r="DA27" s="2">
        <f t="shared" si="10"/>
        <v>0</v>
      </c>
      <c r="DB27" s="2"/>
      <c r="DC27" s="2">
        <f t="shared" si="6"/>
        <v>0</v>
      </c>
      <c r="DD27" s="2"/>
      <c r="DE27" s="2"/>
      <c r="DF27" s="2"/>
      <c r="DG27" s="2"/>
      <c r="DH27" s="2"/>
      <c r="DI27" s="2">
        <f t="shared" si="11"/>
        <v>0</v>
      </c>
      <c r="DJ27" s="2">
        <f t="shared" si="11"/>
        <v>0</v>
      </c>
      <c r="DK27" s="2"/>
      <c r="DL27" s="2">
        <f t="shared" si="7"/>
        <v>0</v>
      </c>
      <c r="DM27" s="2"/>
      <c r="DN27" s="2"/>
      <c r="DO27" s="2"/>
      <c r="DP27" s="2"/>
      <c r="DQ27" s="2"/>
      <c r="DR27" s="2"/>
      <c r="DS27" s="2"/>
      <c r="DT27" s="2"/>
      <c r="DU27" s="3">
        <f t="shared" si="8"/>
        <v>150</v>
      </c>
      <c r="DV27" s="3">
        <f t="shared" si="8"/>
        <v>20445080.91</v>
      </c>
      <c r="DW27" s="4">
        <f t="shared" si="9"/>
        <v>150</v>
      </c>
      <c r="DX27" s="4">
        <f t="shared" si="9"/>
        <v>20445080.91</v>
      </c>
      <c r="DY27" s="2">
        <f t="shared" si="12"/>
        <v>0</v>
      </c>
      <c r="DZ27" s="2">
        <f t="shared" si="12"/>
        <v>0</v>
      </c>
    </row>
    <row r="28" spans="1:130" ht="15.75" x14ac:dyDescent="0.25">
      <c r="A28" s="64" t="s">
        <v>66</v>
      </c>
      <c r="B28" s="45" t="s">
        <v>67</v>
      </c>
      <c r="C28" s="46">
        <v>1.6060000000000001</v>
      </c>
      <c r="D28" s="47">
        <v>192036</v>
      </c>
      <c r="E28" s="48">
        <v>0.15</v>
      </c>
      <c r="F28" s="47">
        <f t="shared" si="14"/>
        <v>163230.6</v>
      </c>
      <c r="G28" s="47">
        <f t="shared" si="15"/>
        <v>28805.399999999998</v>
      </c>
      <c r="H28" s="47">
        <f t="shared" si="16"/>
        <v>209492.0724</v>
      </c>
      <c r="I28" s="47" t="e">
        <f>H28/#REF!</f>
        <v>#REF!</v>
      </c>
      <c r="J28" s="1"/>
      <c r="K28" s="1"/>
      <c r="L28" s="1"/>
      <c r="M28" s="2">
        <f t="shared" si="17"/>
        <v>0</v>
      </c>
      <c r="N28" s="2">
        <f t="shared" si="17"/>
        <v>0</v>
      </c>
      <c r="O28" s="2"/>
      <c r="P28" s="2">
        <f t="shared" si="1"/>
        <v>0</v>
      </c>
      <c r="Q28" s="2"/>
      <c r="R28" s="2"/>
      <c r="S28" s="2">
        <v>450</v>
      </c>
      <c r="T28" s="1">
        <v>370</v>
      </c>
      <c r="U28" s="1">
        <f t="shared" ref="U28:U29" si="29">T28/8*12</f>
        <v>555</v>
      </c>
      <c r="V28" s="2">
        <f t="shared" si="19"/>
        <v>635</v>
      </c>
      <c r="W28" s="2">
        <f t="shared" si="19"/>
        <v>133027465.97400001</v>
      </c>
      <c r="X28" s="2">
        <v>635</v>
      </c>
      <c r="Y28" s="2">
        <f t="shared" si="3"/>
        <v>133027465.97400001</v>
      </c>
      <c r="Z28" s="2"/>
      <c r="AA28" s="2"/>
      <c r="AB28" s="2"/>
      <c r="AC28" s="2"/>
      <c r="AD28" s="2"/>
      <c r="AE28" s="2"/>
      <c r="AF28" s="2"/>
      <c r="AG28" s="2"/>
      <c r="AH28" s="2">
        <f t="shared" si="13"/>
        <v>0</v>
      </c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>
        <v>20</v>
      </c>
      <c r="AU28" s="2">
        <v>17</v>
      </c>
      <c r="AV28" s="2">
        <f t="shared" ref="AV28:AV30" si="30">AU28/8*12</f>
        <v>25.5</v>
      </c>
      <c r="AW28" s="2">
        <f t="shared" si="27"/>
        <v>30</v>
      </c>
      <c r="AX28" s="2">
        <f t="shared" si="27"/>
        <v>6284762.1720000003</v>
      </c>
      <c r="AY28" s="2">
        <v>30</v>
      </c>
      <c r="AZ28" s="2">
        <f t="shared" si="5"/>
        <v>6284762.1720000003</v>
      </c>
      <c r="BA28" s="2"/>
      <c r="BB28" s="2"/>
      <c r="BC28" s="2">
        <v>5</v>
      </c>
      <c r="BD28" s="2"/>
      <c r="BE28" s="2"/>
      <c r="BF28" s="2">
        <f>BH28+BJ28</f>
        <v>1</v>
      </c>
      <c r="BG28" s="2">
        <f>BI28+BK28</f>
        <v>209492.0724</v>
      </c>
      <c r="BH28" s="2">
        <v>1</v>
      </c>
      <c r="BI28" s="2">
        <f t="shared" ref="BI28:BI35" si="31">BH28*H28</f>
        <v>209492.0724</v>
      </c>
      <c r="BJ28" s="4"/>
      <c r="BK28" s="2"/>
      <c r="BL28" s="2"/>
      <c r="BM28" s="2"/>
      <c r="BN28" s="2"/>
      <c r="BO28" s="2"/>
      <c r="BP28" s="2"/>
      <c r="BQ28" s="2"/>
      <c r="BR28" s="2">
        <f t="shared" si="24"/>
        <v>0</v>
      </c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>
        <f t="shared" si="10"/>
        <v>0</v>
      </c>
      <c r="DA28" s="2">
        <f t="shared" si="10"/>
        <v>0</v>
      </c>
      <c r="DB28" s="2"/>
      <c r="DC28" s="2">
        <f t="shared" si="6"/>
        <v>0</v>
      </c>
      <c r="DD28" s="2"/>
      <c r="DE28" s="2"/>
      <c r="DF28" s="2">
        <v>40</v>
      </c>
      <c r="DG28" s="2">
        <v>23</v>
      </c>
      <c r="DH28" s="2">
        <f>DG28/8*12</f>
        <v>34.5</v>
      </c>
      <c r="DI28" s="2">
        <f t="shared" si="11"/>
        <v>22</v>
      </c>
      <c r="DJ28" s="2">
        <f t="shared" si="11"/>
        <v>4608825.5927999998</v>
      </c>
      <c r="DK28" s="2">
        <v>22</v>
      </c>
      <c r="DL28" s="2">
        <f t="shared" si="7"/>
        <v>4608825.5927999998</v>
      </c>
      <c r="DM28" s="2"/>
      <c r="DN28" s="2"/>
      <c r="DO28" s="2"/>
      <c r="DP28" s="2"/>
      <c r="DQ28" s="2"/>
      <c r="DR28" s="2"/>
      <c r="DS28" s="2"/>
      <c r="DT28" s="2"/>
      <c r="DU28" s="3">
        <f t="shared" si="8"/>
        <v>688</v>
      </c>
      <c r="DV28" s="3">
        <f t="shared" si="8"/>
        <v>144130545.81119999</v>
      </c>
      <c r="DW28" s="4">
        <f t="shared" si="9"/>
        <v>688</v>
      </c>
      <c r="DX28" s="4">
        <f t="shared" si="9"/>
        <v>144130545.81119999</v>
      </c>
      <c r="DY28" s="2">
        <f t="shared" si="12"/>
        <v>0</v>
      </c>
      <c r="DZ28" s="2">
        <f t="shared" si="12"/>
        <v>0</v>
      </c>
    </row>
    <row r="29" spans="1:130" ht="15.75" x14ac:dyDescent="0.25">
      <c r="A29" s="65"/>
      <c r="B29" s="45" t="s">
        <v>68</v>
      </c>
      <c r="C29" s="46">
        <v>1.6060000000000001</v>
      </c>
      <c r="D29" s="47">
        <v>171224</v>
      </c>
      <c r="E29" s="48">
        <v>0.15</v>
      </c>
      <c r="F29" s="47">
        <f t="shared" si="14"/>
        <v>145540.4</v>
      </c>
      <c r="G29" s="47">
        <f t="shared" si="15"/>
        <v>25683.599999999999</v>
      </c>
      <c r="H29" s="47">
        <f t="shared" si="16"/>
        <v>186788.2616</v>
      </c>
      <c r="I29" s="47" t="e">
        <f>H29/#REF!</f>
        <v>#REF!</v>
      </c>
      <c r="J29" s="1"/>
      <c r="K29" s="1"/>
      <c r="L29" s="1"/>
      <c r="M29" s="2">
        <f t="shared" si="17"/>
        <v>0</v>
      </c>
      <c r="N29" s="2">
        <f t="shared" si="17"/>
        <v>0</v>
      </c>
      <c r="O29" s="2"/>
      <c r="P29" s="2">
        <f t="shared" si="1"/>
        <v>0</v>
      </c>
      <c r="Q29" s="2"/>
      <c r="R29" s="2"/>
      <c r="S29" s="2">
        <v>550</v>
      </c>
      <c r="T29" s="1">
        <v>201</v>
      </c>
      <c r="U29" s="1">
        <f t="shared" si="29"/>
        <v>301.5</v>
      </c>
      <c r="V29" s="2">
        <f t="shared" si="19"/>
        <v>330</v>
      </c>
      <c r="W29" s="2">
        <f t="shared" si="19"/>
        <v>61640126.328000002</v>
      </c>
      <c r="X29" s="2">
        <v>330</v>
      </c>
      <c r="Y29" s="2">
        <f t="shared" si="3"/>
        <v>61640126.328000002</v>
      </c>
      <c r="Z29" s="2"/>
      <c r="AA29" s="2"/>
      <c r="AB29" s="2"/>
      <c r="AC29" s="2"/>
      <c r="AD29" s="2"/>
      <c r="AE29" s="2"/>
      <c r="AF29" s="2"/>
      <c r="AG29" s="2"/>
      <c r="AH29" s="2">
        <f t="shared" si="13"/>
        <v>0</v>
      </c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>
        <v>30</v>
      </c>
      <c r="AU29" s="2">
        <v>14</v>
      </c>
      <c r="AV29" s="2">
        <f t="shared" si="30"/>
        <v>21</v>
      </c>
      <c r="AW29" s="2">
        <f t="shared" si="27"/>
        <v>50</v>
      </c>
      <c r="AX29" s="2">
        <f t="shared" si="27"/>
        <v>9339413.0800000001</v>
      </c>
      <c r="AY29" s="2">
        <v>50</v>
      </c>
      <c r="AZ29" s="2">
        <f t="shared" si="5"/>
        <v>9339413.0800000001</v>
      </c>
      <c r="BA29" s="2"/>
      <c r="BB29" s="2"/>
      <c r="BC29" s="2">
        <v>10</v>
      </c>
      <c r="BD29" s="2">
        <v>2</v>
      </c>
      <c r="BE29" s="2">
        <f>BD29/8*12</f>
        <v>3</v>
      </c>
      <c r="BF29" s="2">
        <f t="shared" ref="BF29:BG32" si="32">BH29+BJ29</f>
        <v>5</v>
      </c>
      <c r="BG29" s="2">
        <f t="shared" si="32"/>
        <v>933941.30799999996</v>
      </c>
      <c r="BH29" s="2">
        <v>5</v>
      </c>
      <c r="BI29" s="2">
        <f t="shared" si="31"/>
        <v>933941.30799999996</v>
      </c>
      <c r="BJ29" s="2"/>
      <c r="BK29" s="2"/>
      <c r="BL29" s="2"/>
      <c r="BM29" s="2"/>
      <c r="BN29" s="2"/>
      <c r="BO29" s="2"/>
      <c r="BP29" s="2"/>
      <c r="BQ29" s="2"/>
      <c r="BR29" s="2">
        <f t="shared" si="24"/>
        <v>0</v>
      </c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>
        <f t="shared" si="10"/>
        <v>0</v>
      </c>
      <c r="DA29" s="2">
        <f t="shared" si="10"/>
        <v>0</v>
      </c>
      <c r="DB29" s="2"/>
      <c r="DC29" s="2">
        <f t="shared" si="6"/>
        <v>0</v>
      </c>
      <c r="DD29" s="2"/>
      <c r="DE29" s="2"/>
      <c r="DF29" s="2">
        <v>100</v>
      </c>
      <c r="DG29" s="2">
        <v>88</v>
      </c>
      <c r="DH29" s="2">
        <f t="shared" ref="DH29:DH39" si="33">DG29/8*12</f>
        <v>132</v>
      </c>
      <c r="DI29" s="2">
        <f t="shared" si="11"/>
        <v>150</v>
      </c>
      <c r="DJ29" s="2">
        <f t="shared" si="11"/>
        <v>28018239.239999998</v>
      </c>
      <c r="DK29" s="2">
        <v>150</v>
      </c>
      <c r="DL29" s="2">
        <f t="shared" si="7"/>
        <v>28018239.239999998</v>
      </c>
      <c r="DM29" s="2"/>
      <c r="DN29" s="2"/>
      <c r="DO29" s="2"/>
      <c r="DP29" s="2"/>
      <c r="DQ29" s="2"/>
      <c r="DR29" s="2"/>
      <c r="DS29" s="2"/>
      <c r="DT29" s="2"/>
      <c r="DU29" s="3">
        <f t="shared" si="8"/>
        <v>535</v>
      </c>
      <c r="DV29" s="3">
        <f t="shared" si="8"/>
        <v>99931719.956</v>
      </c>
      <c r="DW29" s="4">
        <f t="shared" si="9"/>
        <v>535</v>
      </c>
      <c r="DX29" s="4">
        <f t="shared" si="9"/>
        <v>99931719.956</v>
      </c>
      <c r="DY29" s="2">
        <f t="shared" si="12"/>
        <v>0</v>
      </c>
      <c r="DZ29" s="2">
        <f t="shared" si="12"/>
        <v>0</v>
      </c>
    </row>
    <row r="30" spans="1:130" ht="31.5" x14ac:dyDescent="0.25">
      <c r="A30" s="65"/>
      <c r="B30" s="45" t="s">
        <v>69</v>
      </c>
      <c r="C30" s="46">
        <v>1.6060000000000001</v>
      </c>
      <c r="D30" s="47">
        <v>124392</v>
      </c>
      <c r="E30" s="48">
        <v>0.3</v>
      </c>
      <c r="F30" s="47">
        <f t="shared" si="14"/>
        <v>87074.4</v>
      </c>
      <c r="G30" s="47">
        <f t="shared" si="15"/>
        <v>37317.599999999999</v>
      </c>
      <c r="H30" s="47">
        <f t="shared" si="16"/>
        <v>147006.4656</v>
      </c>
      <c r="I30" s="47" t="e">
        <f>H30/#REF!</f>
        <v>#REF!</v>
      </c>
      <c r="J30" s="1"/>
      <c r="K30" s="1"/>
      <c r="L30" s="1"/>
      <c r="M30" s="2">
        <f t="shared" si="17"/>
        <v>0</v>
      </c>
      <c r="N30" s="2">
        <f>P30+S30</f>
        <v>0</v>
      </c>
      <c r="O30" s="2"/>
      <c r="P30" s="2">
        <f t="shared" si="1"/>
        <v>0</v>
      </c>
      <c r="Q30" s="2"/>
      <c r="R30" s="51"/>
      <c r="S30" s="2"/>
      <c r="T30" s="1"/>
      <c r="U30" s="1"/>
      <c r="V30" s="2">
        <f t="shared" si="19"/>
        <v>0</v>
      </c>
      <c r="W30" s="2">
        <f t="shared" si="19"/>
        <v>0</v>
      </c>
      <c r="X30" s="2"/>
      <c r="Y30" s="2">
        <f t="shared" si="3"/>
        <v>0</v>
      </c>
      <c r="Z30" s="2"/>
      <c r="AA30" s="2"/>
      <c r="AB30" s="2"/>
      <c r="AC30" s="2"/>
      <c r="AD30" s="2"/>
      <c r="AE30" s="2"/>
      <c r="AF30" s="2"/>
      <c r="AG30" s="2"/>
      <c r="AH30" s="2">
        <f t="shared" si="13"/>
        <v>0</v>
      </c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>
        <v>160</v>
      </c>
      <c r="AU30" s="2">
        <v>109</v>
      </c>
      <c r="AV30" s="2">
        <f t="shared" si="30"/>
        <v>163.5</v>
      </c>
      <c r="AW30" s="2">
        <f t="shared" si="27"/>
        <v>100</v>
      </c>
      <c r="AX30" s="2">
        <f t="shared" si="27"/>
        <v>14700646.559999999</v>
      </c>
      <c r="AY30" s="2">
        <v>100</v>
      </c>
      <c r="AZ30" s="2">
        <f t="shared" si="5"/>
        <v>14700646.559999999</v>
      </c>
      <c r="BA30" s="2"/>
      <c r="BB30" s="2"/>
      <c r="BC30" s="2">
        <v>110</v>
      </c>
      <c r="BD30" s="2">
        <v>77</v>
      </c>
      <c r="BE30" s="2">
        <f>BD30/8*12</f>
        <v>115.5</v>
      </c>
      <c r="BF30" s="2">
        <f t="shared" si="32"/>
        <v>65</v>
      </c>
      <c r="BG30" s="2">
        <f t="shared" si="32"/>
        <v>9555420.2640000004</v>
      </c>
      <c r="BH30" s="2">
        <v>65</v>
      </c>
      <c r="BI30" s="2">
        <f t="shared" si="31"/>
        <v>9555420.2640000004</v>
      </c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>
        <f t="shared" si="10"/>
        <v>0</v>
      </c>
      <c r="DA30" s="2">
        <f t="shared" si="10"/>
        <v>0</v>
      </c>
      <c r="DB30" s="2"/>
      <c r="DC30" s="2">
        <f t="shared" si="6"/>
        <v>0</v>
      </c>
      <c r="DD30" s="2"/>
      <c r="DE30" s="2"/>
      <c r="DF30" s="2">
        <v>9</v>
      </c>
      <c r="DG30" s="2">
        <v>2</v>
      </c>
      <c r="DH30" s="2">
        <f t="shared" si="33"/>
        <v>3</v>
      </c>
      <c r="DI30" s="2">
        <f t="shared" si="11"/>
        <v>7</v>
      </c>
      <c r="DJ30" s="2">
        <f t="shared" si="11"/>
        <v>1029045.2592</v>
      </c>
      <c r="DK30" s="2">
        <v>7</v>
      </c>
      <c r="DL30" s="2">
        <f t="shared" si="7"/>
        <v>1029045.2592</v>
      </c>
      <c r="DM30" s="2"/>
      <c r="DN30" s="2"/>
      <c r="DO30" s="2"/>
      <c r="DP30" s="2"/>
      <c r="DQ30" s="2"/>
      <c r="DR30" s="2"/>
      <c r="DS30" s="2"/>
      <c r="DT30" s="2"/>
      <c r="DU30" s="3">
        <f t="shared" si="8"/>
        <v>172</v>
      </c>
      <c r="DV30" s="3">
        <f t="shared" si="8"/>
        <v>25285112.0832</v>
      </c>
      <c r="DW30" s="4">
        <f t="shared" si="9"/>
        <v>172</v>
      </c>
      <c r="DX30" s="4">
        <f t="shared" si="9"/>
        <v>25285112.0832</v>
      </c>
      <c r="DY30" s="2">
        <f t="shared" ref="DY30:DZ42" si="34">Q30+Z30+AI30+AR30+BA30+BJ30+BS30+CB30+CK30+CT30+DD30+DM30</f>
        <v>0</v>
      </c>
      <c r="DZ30" s="2">
        <f>S30+AA30+AJ30+AS30+BB30+BK30+BT30+CC30+CL30+CU30+DE30+DN30</f>
        <v>0</v>
      </c>
    </row>
    <row r="31" spans="1:130" ht="31.5" x14ac:dyDescent="0.25">
      <c r="A31" s="65"/>
      <c r="B31" s="45" t="s">
        <v>70</v>
      </c>
      <c r="C31" s="46">
        <v>1.6060000000000001</v>
      </c>
      <c r="D31" s="47">
        <v>232966</v>
      </c>
      <c r="E31" s="48">
        <v>0.15</v>
      </c>
      <c r="F31" s="47">
        <f t="shared" si="14"/>
        <v>198021.1</v>
      </c>
      <c r="G31" s="47">
        <f t="shared" si="15"/>
        <v>34944.9</v>
      </c>
      <c r="H31" s="47">
        <f t="shared" si="16"/>
        <v>254142.60940000002</v>
      </c>
      <c r="I31" s="47" t="e">
        <f>H31/#REF!</f>
        <v>#REF!</v>
      </c>
      <c r="J31" s="1"/>
      <c r="K31" s="1"/>
      <c r="L31" s="1"/>
      <c r="M31" s="2">
        <f t="shared" si="17"/>
        <v>0</v>
      </c>
      <c r="N31" s="2">
        <f t="shared" si="17"/>
        <v>0</v>
      </c>
      <c r="O31" s="2"/>
      <c r="P31" s="2">
        <f t="shared" si="1"/>
        <v>0</v>
      </c>
      <c r="Q31" s="2"/>
      <c r="R31" s="2"/>
      <c r="S31" s="1"/>
      <c r="T31" s="1"/>
      <c r="U31" s="1"/>
      <c r="V31" s="2">
        <f t="shared" si="19"/>
        <v>0</v>
      </c>
      <c r="W31" s="2">
        <f t="shared" si="19"/>
        <v>0</v>
      </c>
      <c r="X31" s="2"/>
      <c r="Y31" s="2">
        <f t="shared" si="3"/>
        <v>0</v>
      </c>
      <c r="Z31" s="2"/>
      <c r="AA31" s="2"/>
      <c r="AB31" s="2"/>
      <c r="AC31" s="2"/>
      <c r="AD31" s="2"/>
      <c r="AE31" s="2"/>
      <c r="AF31" s="2"/>
      <c r="AG31" s="2"/>
      <c r="AH31" s="2">
        <f t="shared" si="13"/>
        <v>0</v>
      </c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>
        <f t="shared" si="27"/>
        <v>0</v>
      </c>
      <c r="AX31" s="2">
        <f t="shared" si="27"/>
        <v>0</v>
      </c>
      <c r="AY31" s="2"/>
      <c r="AZ31" s="2">
        <f t="shared" si="5"/>
        <v>0</v>
      </c>
      <c r="BA31" s="2"/>
      <c r="BB31" s="2"/>
      <c r="BC31" s="2"/>
      <c r="BD31" s="2"/>
      <c r="BE31" s="2"/>
      <c r="BF31" s="2">
        <f t="shared" si="32"/>
        <v>4</v>
      </c>
      <c r="BG31" s="2">
        <f t="shared" si="32"/>
        <v>1016570.4376000001</v>
      </c>
      <c r="BH31" s="4">
        <f>1+3</f>
        <v>4</v>
      </c>
      <c r="BI31" s="2">
        <f t="shared" si="31"/>
        <v>1016570.4376000001</v>
      </c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>
        <f t="shared" si="10"/>
        <v>0</v>
      </c>
      <c r="DA31" s="2">
        <f t="shared" si="10"/>
        <v>0</v>
      </c>
      <c r="DB31" s="2"/>
      <c r="DC31" s="2">
        <f t="shared" si="6"/>
        <v>0</v>
      </c>
      <c r="DD31" s="2"/>
      <c r="DE31" s="2"/>
      <c r="DF31" s="2"/>
      <c r="DG31" s="2"/>
      <c r="DH31" s="2">
        <f t="shared" si="33"/>
        <v>0</v>
      </c>
      <c r="DI31" s="2">
        <f t="shared" si="11"/>
        <v>0</v>
      </c>
      <c r="DJ31" s="2">
        <f t="shared" si="11"/>
        <v>0</v>
      </c>
      <c r="DK31" s="2"/>
      <c r="DL31" s="2">
        <f t="shared" si="7"/>
        <v>0</v>
      </c>
      <c r="DM31" s="2"/>
      <c r="DN31" s="2"/>
      <c r="DO31" s="2"/>
      <c r="DP31" s="2"/>
      <c r="DQ31" s="2"/>
      <c r="DR31" s="2"/>
      <c r="DS31" s="2"/>
      <c r="DT31" s="2"/>
      <c r="DU31" s="3">
        <f t="shared" si="8"/>
        <v>4</v>
      </c>
      <c r="DV31" s="3">
        <f t="shared" si="8"/>
        <v>1016570.4376000001</v>
      </c>
      <c r="DW31" s="4">
        <f t="shared" si="9"/>
        <v>4</v>
      </c>
      <c r="DX31" s="4">
        <f t="shared" si="9"/>
        <v>1016570.4376000001</v>
      </c>
      <c r="DY31" s="2">
        <f t="shared" si="34"/>
        <v>0</v>
      </c>
      <c r="DZ31" s="2">
        <f t="shared" si="34"/>
        <v>0</v>
      </c>
    </row>
    <row r="32" spans="1:130" ht="31.5" x14ac:dyDescent="0.25">
      <c r="A32" s="65"/>
      <c r="B32" s="45" t="s">
        <v>71</v>
      </c>
      <c r="C32" s="46">
        <v>1.6060000000000001</v>
      </c>
      <c r="D32" s="47">
        <v>205345</v>
      </c>
      <c r="E32" s="48">
        <v>0.3</v>
      </c>
      <c r="F32" s="47">
        <f t="shared" si="14"/>
        <v>143741.5</v>
      </c>
      <c r="G32" s="47">
        <f t="shared" si="15"/>
        <v>61603.5</v>
      </c>
      <c r="H32" s="47">
        <f t="shared" si="16"/>
        <v>242676.72100000002</v>
      </c>
      <c r="I32" s="47"/>
      <c r="J32" s="1"/>
      <c r="K32" s="1"/>
      <c r="L32" s="1"/>
      <c r="M32" s="2"/>
      <c r="N32" s="2"/>
      <c r="O32" s="2"/>
      <c r="P32" s="2">
        <f t="shared" si="1"/>
        <v>0</v>
      </c>
      <c r="Q32" s="2"/>
      <c r="R32" s="2"/>
      <c r="S32" s="1"/>
      <c r="T32" s="1"/>
      <c r="U32" s="1"/>
      <c r="V32" s="2"/>
      <c r="W32" s="2"/>
      <c r="X32" s="2"/>
      <c r="Y32" s="2">
        <f t="shared" si="3"/>
        <v>0</v>
      </c>
      <c r="Z32" s="2"/>
      <c r="AA32" s="2"/>
      <c r="AB32" s="2"/>
      <c r="AC32" s="2"/>
      <c r="AD32" s="2"/>
      <c r="AE32" s="2"/>
      <c r="AF32" s="2"/>
      <c r="AG32" s="2"/>
      <c r="AH32" s="2">
        <f t="shared" si="13"/>
        <v>0</v>
      </c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>
        <f t="shared" si="27"/>
        <v>200</v>
      </c>
      <c r="AX32" s="2">
        <f t="shared" si="27"/>
        <v>48535344.200000003</v>
      </c>
      <c r="AY32" s="2">
        <v>200</v>
      </c>
      <c r="AZ32" s="2">
        <f t="shared" si="5"/>
        <v>48535344.200000003</v>
      </c>
      <c r="BA32" s="2"/>
      <c r="BB32" s="2"/>
      <c r="BC32" s="2"/>
      <c r="BD32" s="2"/>
      <c r="BE32" s="2"/>
      <c r="BF32" s="2">
        <f t="shared" si="32"/>
        <v>216</v>
      </c>
      <c r="BG32" s="2">
        <f t="shared" si="32"/>
        <v>52418171.736000001</v>
      </c>
      <c r="BH32" s="2">
        <v>216</v>
      </c>
      <c r="BI32" s="2">
        <f t="shared" si="31"/>
        <v>52418171.736000001</v>
      </c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>
        <f t="shared" si="6"/>
        <v>0</v>
      </c>
      <c r="DD32" s="2"/>
      <c r="DE32" s="2"/>
      <c r="DF32" s="2"/>
      <c r="DG32" s="2"/>
      <c r="DH32" s="2"/>
      <c r="DI32" s="2">
        <f t="shared" si="11"/>
        <v>2</v>
      </c>
      <c r="DJ32" s="2">
        <f t="shared" si="11"/>
        <v>485353.44200000004</v>
      </c>
      <c r="DK32" s="2">
        <v>2</v>
      </c>
      <c r="DL32" s="2">
        <f t="shared" si="7"/>
        <v>485353.44200000004</v>
      </c>
      <c r="DM32" s="2"/>
      <c r="DN32" s="2"/>
      <c r="DO32" s="2"/>
      <c r="DP32" s="2"/>
      <c r="DQ32" s="2"/>
      <c r="DR32" s="2"/>
      <c r="DS32" s="2"/>
      <c r="DT32" s="2"/>
      <c r="DU32" s="3">
        <f t="shared" si="8"/>
        <v>418</v>
      </c>
      <c r="DV32" s="3">
        <f t="shared" si="8"/>
        <v>101438869.37800001</v>
      </c>
      <c r="DW32" s="4">
        <f t="shared" si="9"/>
        <v>418</v>
      </c>
      <c r="DX32" s="4">
        <f t="shared" si="9"/>
        <v>101438869.37800001</v>
      </c>
      <c r="DY32" s="2">
        <f t="shared" si="34"/>
        <v>0</v>
      </c>
      <c r="DZ32" s="2">
        <f t="shared" si="34"/>
        <v>0</v>
      </c>
    </row>
    <row r="33" spans="1:130" ht="15.75" x14ac:dyDescent="0.25">
      <c r="A33" s="64" t="s">
        <v>72</v>
      </c>
      <c r="B33" s="45" t="s">
        <v>73</v>
      </c>
      <c r="C33" s="46">
        <v>1.6060000000000001</v>
      </c>
      <c r="D33" s="47">
        <v>128190</v>
      </c>
      <c r="E33" s="48">
        <v>0.15</v>
      </c>
      <c r="F33" s="47">
        <f t="shared" si="14"/>
        <v>108961.5</v>
      </c>
      <c r="G33" s="47">
        <f t="shared" si="15"/>
        <v>19228.5</v>
      </c>
      <c r="H33" s="47">
        <f t="shared" si="16"/>
        <v>139842.47099999999</v>
      </c>
      <c r="I33" s="47" t="e">
        <f>H33/#REF!</f>
        <v>#REF!</v>
      </c>
      <c r="J33" s="1"/>
      <c r="K33" s="1"/>
      <c r="L33" s="1"/>
      <c r="M33" s="2">
        <f t="shared" si="17"/>
        <v>0</v>
      </c>
      <c r="N33" s="2">
        <f t="shared" si="17"/>
        <v>0</v>
      </c>
      <c r="O33" s="2"/>
      <c r="P33" s="2">
        <f t="shared" si="1"/>
        <v>0</v>
      </c>
      <c r="Q33" s="2"/>
      <c r="R33" s="2"/>
      <c r="S33" s="1"/>
      <c r="T33" s="1"/>
      <c r="U33" s="1"/>
      <c r="V33" s="2">
        <f t="shared" si="19"/>
        <v>0</v>
      </c>
      <c r="W33" s="2">
        <f t="shared" si="19"/>
        <v>0</v>
      </c>
      <c r="X33" s="2"/>
      <c r="Y33" s="2">
        <f t="shared" si="3"/>
        <v>0</v>
      </c>
      <c r="Z33" s="2"/>
      <c r="AA33" s="2"/>
      <c r="AB33" s="2"/>
      <c r="AC33" s="2"/>
      <c r="AD33" s="2"/>
      <c r="AE33" s="2"/>
      <c r="AF33" s="2"/>
      <c r="AG33" s="2"/>
      <c r="AH33" s="2">
        <f t="shared" si="13"/>
        <v>0</v>
      </c>
      <c r="AI33" s="6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>
        <f t="shared" si="27"/>
        <v>8</v>
      </c>
      <c r="AX33" s="2">
        <f t="shared" si="27"/>
        <v>1118739.7679999999</v>
      </c>
      <c r="AY33" s="2">
        <v>8</v>
      </c>
      <c r="AZ33" s="2">
        <f t="shared" si="5"/>
        <v>1118739.7679999999</v>
      </c>
      <c r="BA33" s="2"/>
      <c r="BB33" s="2"/>
      <c r="BC33" s="2"/>
      <c r="BD33" s="2"/>
      <c r="BE33" s="2"/>
      <c r="BF33" s="2"/>
      <c r="BG33" s="2"/>
      <c r="BH33" s="2"/>
      <c r="BI33" s="2">
        <f t="shared" si="31"/>
        <v>0</v>
      </c>
      <c r="BJ33" s="6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>
        <f t="shared" si="10"/>
        <v>0</v>
      </c>
      <c r="DA33" s="2">
        <f t="shared" si="10"/>
        <v>0</v>
      </c>
      <c r="DB33" s="2"/>
      <c r="DC33" s="2">
        <f t="shared" si="6"/>
        <v>0</v>
      </c>
      <c r="DD33" s="2"/>
      <c r="DE33" s="2"/>
      <c r="DF33" s="2"/>
      <c r="DG33" s="2"/>
      <c r="DH33" s="2">
        <f t="shared" si="33"/>
        <v>0</v>
      </c>
      <c r="DI33" s="2">
        <f t="shared" si="11"/>
        <v>0</v>
      </c>
      <c r="DJ33" s="2">
        <f t="shared" si="11"/>
        <v>0</v>
      </c>
      <c r="DK33" s="2"/>
      <c r="DL33" s="2">
        <f t="shared" si="7"/>
        <v>0</v>
      </c>
      <c r="DM33" s="2"/>
      <c r="DN33" s="2"/>
      <c r="DO33" s="2"/>
      <c r="DP33" s="2"/>
      <c r="DQ33" s="2"/>
      <c r="DR33" s="2"/>
      <c r="DS33" s="2">
        <v>2</v>
      </c>
      <c r="DT33" s="2">
        <f>SUM(DS33*H33)</f>
        <v>279684.94199999998</v>
      </c>
      <c r="DU33" s="3">
        <f t="shared" si="8"/>
        <v>10</v>
      </c>
      <c r="DV33" s="3">
        <f t="shared" si="8"/>
        <v>1398424.71</v>
      </c>
      <c r="DW33" s="4">
        <f t="shared" si="9"/>
        <v>10</v>
      </c>
      <c r="DX33" s="4">
        <f t="shared" si="9"/>
        <v>1398424.71</v>
      </c>
      <c r="DY33" s="2">
        <f t="shared" si="34"/>
        <v>0</v>
      </c>
      <c r="DZ33" s="2">
        <f t="shared" si="34"/>
        <v>0</v>
      </c>
    </row>
    <row r="34" spans="1:130" ht="15.75" x14ac:dyDescent="0.25">
      <c r="A34" s="65"/>
      <c r="B34" s="45" t="s">
        <v>74</v>
      </c>
      <c r="C34" s="46">
        <v>1.6060000000000001</v>
      </c>
      <c r="D34" s="47">
        <v>224336</v>
      </c>
      <c r="E34" s="48">
        <v>0.15</v>
      </c>
      <c r="F34" s="47">
        <f t="shared" si="14"/>
        <v>190685.6</v>
      </c>
      <c r="G34" s="47">
        <f t="shared" si="15"/>
        <v>33650.400000000001</v>
      </c>
      <c r="H34" s="47">
        <f t="shared" si="16"/>
        <v>244728.14240000001</v>
      </c>
      <c r="I34" s="47" t="e">
        <f>H34/#REF!</f>
        <v>#REF!</v>
      </c>
      <c r="J34" s="1"/>
      <c r="K34" s="1"/>
      <c r="L34" s="1"/>
      <c r="M34" s="2">
        <f t="shared" si="17"/>
        <v>0</v>
      </c>
      <c r="N34" s="2">
        <f t="shared" si="17"/>
        <v>0</v>
      </c>
      <c r="O34" s="2"/>
      <c r="P34" s="2">
        <f t="shared" si="1"/>
        <v>0</v>
      </c>
      <c r="Q34" s="2"/>
      <c r="R34" s="2"/>
      <c r="S34" s="1"/>
      <c r="T34" s="1"/>
      <c r="U34" s="1"/>
      <c r="V34" s="2">
        <f t="shared" si="19"/>
        <v>0</v>
      </c>
      <c r="W34" s="2">
        <f t="shared" si="19"/>
        <v>0</v>
      </c>
      <c r="X34" s="2"/>
      <c r="Y34" s="2">
        <f t="shared" si="3"/>
        <v>0</v>
      </c>
      <c r="Z34" s="2"/>
      <c r="AA34" s="2"/>
      <c r="AB34" s="2"/>
      <c r="AC34" s="2"/>
      <c r="AD34" s="2"/>
      <c r="AE34" s="2"/>
      <c r="AF34" s="2"/>
      <c r="AG34" s="2"/>
      <c r="AH34" s="2">
        <f t="shared" si="13"/>
        <v>0</v>
      </c>
      <c r="AI34" s="6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>
        <v>1</v>
      </c>
      <c r="AU34" s="2">
        <v>4</v>
      </c>
      <c r="AV34" s="2">
        <f t="shared" ref="AV34:AV35" si="35">AU34/8*12</f>
        <v>6</v>
      </c>
      <c r="AW34" s="2">
        <f t="shared" si="27"/>
        <v>2</v>
      </c>
      <c r="AX34" s="2">
        <f t="shared" si="27"/>
        <v>489456.28480000002</v>
      </c>
      <c r="AY34" s="2">
        <v>2</v>
      </c>
      <c r="AZ34" s="2">
        <f t="shared" si="5"/>
        <v>489456.28480000002</v>
      </c>
      <c r="BA34" s="2"/>
      <c r="BB34" s="2"/>
      <c r="BC34" s="2"/>
      <c r="BD34" s="2"/>
      <c r="BE34" s="2"/>
      <c r="BF34" s="2"/>
      <c r="BG34" s="2"/>
      <c r="BH34" s="2"/>
      <c r="BI34" s="2">
        <f t="shared" si="31"/>
        <v>0</v>
      </c>
      <c r="BJ34" s="6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>
        <f t="shared" si="10"/>
        <v>0</v>
      </c>
      <c r="DA34" s="2">
        <f t="shared" si="10"/>
        <v>0</v>
      </c>
      <c r="DB34" s="2"/>
      <c r="DC34" s="2">
        <f t="shared" si="6"/>
        <v>0</v>
      </c>
      <c r="DD34" s="2"/>
      <c r="DE34" s="2"/>
      <c r="DF34" s="2"/>
      <c r="DG34" s="2"/>
      <c r="DH34" s="2">
        <f t="shared" si="33"/>
        <v>0</v>
      </c>
      <c r="DI34" s="2">
        <f t="shared" si="11"/>
        <v>0</v>
      </c>
      <c r="DJ34" s="2">
        <f t="shared" si="11"/>
        <v>0</v>
      </c>
      <c r="DK34" s="2"/>
      <c r="DL34" s="2">
        <f t="shared" si="7"/>
        <v>0</v>
      </c>
      <c r="DM34" s="2"/>
      <c r="DN34" s="2"/>
      <c r="DO34" s="2"/>
      <c r="DP34" s="2"/>
      <c r="DQ34" s="2"/>
      <c r="DR34" s="2"/>
      <c r="DS34" s="2"/>
      <c r="DT34" s="2">
        <f>SUM(DS34*H34)</f>
        <v>0</v>
      </c>
      <c r="DU34" s="3">
        <f t="shared" si="8"/>
        <v>2</v>
      </c>
      <c r="DV34" s="3">
        <f t="shared" si="8"/>
        <v>489456.28480000002</v>
      </c>
      <c r="DW34" s="4">
        <f t="shared" si="9"/>
        <v>2</v>
      </c>
      <c r="DX34" s="4">
        <f t="shared" si="9"/>
        <v>489456.28480000002</v>
      </c>
      <c r="DY34" s="2">
        <f t="shared" si="34"/>
        <v>0</v>
      </c>
      <c r="DZ34" s="2">
        <f t="shared" si="34"/>
        <v>0</v>
      </c>
    </row>
    <row r="35" spans="1:130" ht="15.75" x14ac:dyDescent="0.25">
      <c r="A35" s="64" t="s">
        <v>75</v>
      </c>
      <c r="B35" s="45" t="s">
        <v>76</v>
      </c>
      <c r="C35" s="46">
        <v>1.6060000000000001</v>
      </c>
      <c r="D35" s="47">
        <v>123357</v>
      </c>
      <c r="E35" s="48">
        <v>0.15</v>
      </c>
      <c r="F35" s="47">
        <f t="shared" si="14"/>
        <v>104853.45</v>
      </c>
      <c r="G35" s="47">
        <f t="shared" si="15"/>
        <v>18503.55</v>
      </c>
      <c r="H35" s="47">
        <f t="shared" si="16"/>
        <v>134570.1513</v>
      </c>
      <c r="I35" s="47" t="e">
        <f>H35/#REF!</f>
        <v>#REF!</v>
      </c>
      <c r="J35" s="1">
        <v>45</v>
      </c>
      <c r="K35" s="1">
        <v>29</v>
      </c>
      <c r="L35" s="1">
        <f>K35/8*12</f>
        <v>43.5</v>
      </c>
      <c r="M35" s="2">
        <f t="shared" si="17"/>
        <v>25</v>
      </c>
      <c r="N35" s="2">
        <f t="shared" si="17"/>
        <v>3364253.7824999997</v>
      </c>
      <c r="O35" s="2">
        <v>25</v>
      </c>
      <c r="P35" s="2">
        <f t="shared" si="1"/>
        <v>3364253.7824999997</v>
      </c>
      <c r="Q35" s="2"/>
      <c r="R35" s="2"/>
      <c r="S35" s="2">
        <v>600</v>
      </c>
      <c r="T35" s="1">
        <v>302</v>
      </c>
      <c r="U35" s="1">
        <f t="shared" ref="U35:U37" si="36">T35/8*12</f>
        <v>453</v>
      </c>
      <c r="V35" s="2">
        <f t="shared" si="19"/>
        <v>458</v>
      </c>
      <c r="W35" s="2">
        <f t="shared" si="19"/>
        <v>61633129.295400001</v>
      </c>
      <c r="X35" s="2">
        <v>458</v>
      </c>
      <c r="Y35" s="2">
        <f t="shared" si="3"/>
        <v>61633129.295400001</v>
      </c>
      <c r="Z35" s="2"/>
      <c r="AA35" s="2"/>
      <c r="AB35" s="2"/>
      <c r="AC35" s="2"/>
      <c r="AD35" s="2"/>
      <c r="AE35" s="2"/>
      <c r="AF35" s="2"/>
      <c r="AG35" s="2"/>
      <c r="AH35" s="2">
        <f t="shared" si="13"/>
        <v>0</v>
      </c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>
        <v>116</v>
      </c>
      <c r="AU35" s="2">
        <v>97</v>
      </c>
      <c r="AV35" s="2">
        <f t="shared" si="35"/>
        <v>145.5</v>
      </c>
      <c r="AW35" s="2">
        <f t="shared" si="27"/>
        <v>130</v>
      </c>
      <c r="AX35" s="2">
        <f t="shared" si="27"/>
        <v>17494119.669</v>
      </c>
      <c r="AY35" s="2">
        <v>130</v>
      </c>
      <c r="AZ35" s="2">
        <f t="shared" si="5"/>
        <v>17494119.669</v>
      </c>
      <c r="BA35" s="2"/>
      <c r="BB35" s="2"/>
      <c r="BC35" s="2"/>
      <c r="BD35" s="2"/>
      <c r="BE35" s="2"/>
      <c r="BF35" s="2"/>
      <c r="BG35" s="2"/>
      <c r="BH35" s="2"/>
      <c r="BI35" s="2">
        <f t="shared" si="31"/>
        <v>0</v>
      </c>
      <c r="BJ35" s="6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  <c r="BX35" s="2"/>
      <c r="BY35" s="2"/>
      <c r="BZ35" s="2"/>
      <c r="CA35" s="2"/>
      <c r="CB35" s="2"/>
      <c r="CC35" s="2"/>
      <c r="CD35" s="2"/>
      <c r="CE35" s="2"/>
      <c r="CF35" s="2"/>
      <c r="CG35" s="2"/>
      <c r="CH35" s="2"/>
      <c r="CI35" s="2"/>
      <c r="CJ35" s="2"/>
      <c r="CK35" s="2"/>
      <c r="CL35" s="2"/>
      <c r="CM35" s="2"/>
      <c r="CN35" s="2"/>
      <c r="CO35" s="2"/>
      <c r="CP35" s="2"/>
      <c r="CQ35" s="2"/>
      <c r="CR35" s="2"/>
      <c r="CS35" s="2"/>
      <c r="CT35" s="2"/>
      <c r="CU35" s="2"/>
      <c r="CV35" s="2"/>
      <c r="CW35" s="2"/>
      <c r="CX35" s="2"/>
      <c r="CY35" s="2"/>
      <c r="CZ35" s="2">
        <f t="shared" si="10"/>
        <v>0</v>
      </c>
      <c r="DA35" s="2">
        <f t="shared" si="10"/>
        <v>0</v>
      </c>
      <c r="DB35" s="2"/>
      <c r="DC35" s="2">
        <f t="shared" si="6"/>
        <v>0</v>
      </c>
      <c r="DD35" s="2"/>
      <c r="DE35" s="2"/>
      <c r="DF35" s="2">
        <v>117</v>
      </c>
      <c r="DG35" s="2">
        <v>90</v>
      </c>
      <c r="DH35" s="2">
        <f t="shared" si="33"/>
        <v>135</v>
      </c>
      <c r="DI35" s="2">
        <f t="shared" si="11"/>
        <v>160</v>
      </c>
      <c r="DJ35" s="2">
        <f t="shared" si="11"/>
        <v>21531224.208000001</v>
      </c>
      <c r="DK35" s="2">
        <v>160</v>
      </c>
      <c r="DL35" s="2">
        <f t="shared" si="7"/>
        <v>21531224.208000001</v>
      </c>
      <c r="DM35" s="2"/>
      <c r="DN35" s="2"/>
      <c r="DO35" s="2"/>
      <c r="DP35" s="2"/>
      <c r="DQ35" s="2"/>
      <c r="DR35" s="2"/>
      <c r="DS35" s="2"/>
      <c r="DT35" s="2">
        <f>SUM(DS35*H35)</f>
        <v>0</v>
      </c>
      <c r="DU35" s="3">
        <f t="shared" si="8"/>
        <v>773</v>
      </c>
      <c r="DV35" s="3">
        <f t="shared" si="8"/>
        <v>104022726.9549</v>
      </c>
      <c r="DW35" s="4">
        <f t="shared" si="9"/>
        <v>773</v>
      </c>
      <c r="DX35" s="4">
        <f t="shared" si="9"/>
        <v>104022726.9549</v>
      </c>
      <c r="DY35" s="2">
        <f t="shared" si="34"/>
        <v>0</v>
      </c>
      <c r="DZ35" s="2">
        <f t="shared" si="34"/>
        <v>0</v>
      </c>
    </row>
    <row r="36" spans="1:130" ht="15.75" x14ac:dyDescent="0.25">
      <c r="A36" s="65"/>
      <c r="B36" s="45" t="s">
        <v>77</v>
      </c>
      <c r="C36" s="46">
        <v>1.6060000000000001</v>
      </c>
      <c r="D36" s="47">
        <v>184490</v>
      </c>
      <c r="E36" s="48">
        <v>0.15</v>
      </c>
      <c r="F36" s="47">
        <f t="shared" si="14"/>
        <v>156816.5</v>
      </c>
      <c r="G36" s="47">
        <f t="shared" si="15"/>
        <v>27673.5</v>
      </c>
      <c r="H36" s="47">
        <f t="shared" si="16"/>
        <v>201260.141</v>
      </c>
      <c r="I36" s="47" t="e">
        <f>H36/#REF!</f>
        <v>#REF!</v>
      </c>
      <c r="J36" s="1"/>
      <c r="K36" s="1"/>
      <c r="L36" s="1"/>
      <c r="M36" s="2">
        <f t="shared" si="17"/>
        <v>0</v>
      </c>
      <c r="N36" s="2">
        <f t="shared" si="17"/>
        <v>0</v>
      </c>
      <c r="O36" s="2"/>
      <c r="P36" s="2">
        <f t="shared" si="1"/>
        <v>0</v>
      </c>
      <c r="Q36" s="2"/>
      <c r="R36" s="2"/>
      <c r="S36" s="2">
        <v>83</v>
      </c>
      <c r="T36" s="1">
        <v>125</v>
      </c>
      <c r="U36" s="1">
        <f t="shared" si="36"/>
        <v>187.5</v>
      </c>
      <c r="V36" s="2">
        <f t="shared" si="19"/>
        <v>133</v>
      </c>
      <c r="W36" s="2">
        <f t="shared" si="19"/>
        <v>26767598.752999999</v>
      </c>
      <c r="X36" s="2">
        <f>17+116</f>
        <v>133</v>
      </c>
      <c r="Y36" s="2">
        <f t="shared" si="3"/>
        <v>26767598.752999999</v>
      </c>
      <c r="Z36" s="2"/>
      <c r="AA36" s="2"/>
      <c r="AB36" s="2"/>
      <c r="AC36" s="2"/>
      <c r="AD36" s="2"/>
      <c r="AE36" s="2"/>
      <c r="AF36" s="2"/>
      <c r="AG36" s="2"/>
      <c r="AH36" s="2">
        <f t="shared" si="13"/>
        <v>0</v>
      </c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>
        <f t="shared" si="27"/>
        <v>0</v>
      </c>
      <c r="AX36" s="2">
        <f t="shared" si="27"/>
        <v>0</v>
      </c>
      <c r="AY36" s="2"/>
      <c r="AZ36" s="2">
        <f t="shared" si="5"/>
        <v>0</v>
      </c>
      <c r="BA36" s="2"/>
      <c r="BB36" s="2"/>
      <c r="BC36" s="2"/>
      <c r="BD36" s="2"/>
      <c r="BE36" s="2"/>
      <c r="BF36" s="2"/>
      <c r="BG36" s="2"/>
      <c r="BH36" s="2"/>
      <c r="BI36" s="2"/>
      <c r="BJ36" s="6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  <c r="BX36" s="2"/>
      <c r="BY36" s="2"/>
      <c r="BZ36" s="2"/>
      <c r="CA36" s="2"/>
      <c r="CB36" s="2"/>
      <c r="CC36" s="2"/>
      <c r="CD36" s="2"/>
      <c r="CE36" s="2"/>
      <c r="CF36" s="2"/>
      <c r="CG36" s="2"/>
      <c r="CH36" s="2"/>
      <c r="CI36" s="2"/>
      <c r="CJ36" s="2"/>
      <c r="CK36" s="2"/>
      <c r="CL36" s="2"/>
      <c r="CM36" s="2"/>
      <c r="CN36" s="2"/>
      <c r="CO36" s="2"/>
      <c r="CP36" s="2"/>
      <c r="CQ36" s="2"/>
      <c r="CR36" s="2"/>
      <c r="CS36" s="2"/>
      <c r="CT36" s="2"/>
      <c r="CU36" s="2"/>
      <c r="CV36" s="2"/>
      <c r="CW36" s="2"/>
      <c r="CX36" s="2"/>
      <c r="CY36" s="2"/>
      <c r="CZ36" s="2">
        <f t="shared" si="10"/>
        <v>0</v>
      </c>
      <c r="DA36" s="2">
        <f t="shared" si="10"/>
        <v>0</v>
      </c>
      <c r="DB36" s="2"/>
      <c r="DC36" s="2">
        <f t="shared" si="6"/>
        <v>0</v>
      </c>
      <c r="DD36" s="2"/>
      <c r="DE36" s="2"/>
      <c r="DF36" s="2"/>
      <c r="DG36" s="2"/>
      <c r="DH36" s="2">
        <f t="shared" si="33"/>
        <v>0</v>
      </c>
      <c r="DI36" s="2">
        <f t="shared" si="11"/>
        <v>0</v>
      </c>
      <c r="DJ36" s="2">
        <f t="shared" si="11"/>
        <v>0</v>
      </c>
      <c r="DK36" s="2"/>
      <c r="DL36" s="2">
        <f t="shared" si="7"/>
        <v>0</v>
      </c>
      <c r="DM36" s="2"/>
      <c r="DN36" s="2"/>
      <c r="DO36" s="2"/>
      <c r="DP36" s="2"/>
      <c r="DQ36" s="2"/>
      <c r="DR36" s="2"/>
      <c r="DS36" s="2"/>
      <c r="DT36" s="2">
        <f>SUM(DS36*H36)</f>
        <v>0</v>
      </c>
      <c r="DU36" s="3">
        <f t="shared" si="8"/>
        <v>133</v>
      </c>
      <c r="DV36" s="3">
        <f t="shared" si="8"/>
        <v>26767598.752999999</v>
      </c>
      <c r="DW36" s="4">
        <f t="shared" si="9"/>
        <v>133</v>
      </c>
      <c r="DX36" s="4">
        <f t="shared" si="9"/>
        <v>26767598.752999999</v>
      </c>
      <c r="DY36" s="2">
        <f t="shared" si="34"/>
        <v>0</v>
      </c>
      <c r="DZ36" s="2">
        <f t="shared" si="34"/>
        <v>0</v>
      </c>
    </row>
    <row r="37" spans="1:130" ht="15.75" x14ac:dyDescent="0.25">
      <c r="A37" s="65"/>
      <c r="B37" s="45" t="s">
        <v>78</v>
      </c>
      <c r="C37" s="46">
        <v>1.6060000000000001</v>
      </c>
      <c r="D37" s="47">
        <v>128657</v>
      </c>
      <c r="E37" s="48">
        <v>0.3</v>
      </c>
      <c r="F37" s="47">
        <f t="shared" si="14"/>
        <v>90059.9</v>
      </c>
      <c r="G37" s="47">
        <f t="shared" si="15"/>
        <v>38597.1</v>
      </c>
      <c r="H37" s="47">
        <f t="shared" si="16"/>
        <v>152046.8426</v>
      </c>
      <c r="I37" s="47" t="e">
        <f>H37/#REF!</f>
        <v>#REF!</v>
      </c>
      <c r="J37" s="1"/>
      <c r="K37" s="1"/>
      <c r="L37" s="1"/>
      <c r="M37" s="2">
        <f t="shared" si="17"/>
        <v>0</v>
      </c>
      <c r="N37" s="2">
        <f t="shared" si="17"/>
        <v>0</v>
      </c>
      <c r="O37" s="2"/>
      <c r="P37" s="2">
        <f t="shared" si="1"/>
        <v>0</v>
      </c>
      <c r="Q37" s="2"/>
      <c r="R37" s="2"/>
      <c r="S37" s="2">
        <v>100</v>
      </c>
      <c r="T37" s="1">
        <v>27</v>
      </c>
      <c r="U37" s="1">
        <f t="shared" si="36"/>
        <v>40.5</v>
      </c>
      <c r="V37" s="2">
        <f t="shared" si="19"/>
        <v>92</v>
      </c>
      <c r="W37" s="2">
        <f t="shared" si="19"/>
        <v>13988309.519200001</v>
      </c>
      <c r="X37" s="2">
        <v>92</v>
      </c>
      <c r="Y37" s="2">
        <f t="shared" si="3"/>
        <v>13988309.519200001</v>
      </c>
      <c r="Z37" s="2"/>
      <c r="AA37" s="2"/>
      <c r="AB37" s="2"/>
      <c r="AC37" s="2"/>
      <c r="AD37" s="2"/>
      <c r="AE37" s="2"/>
      <c r="AF37" s="2"/>
      <c r="AG37" s="2"/>
      <c r="AH37" s="2">
        <f t="shared" si="13"/>
        <v>0</v>
      </c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>
        <v>100</v>
      </c>
      <c r="AU37" s="2">
        <v>49</v>
      </c>
      <c r="AV37" s="2">
        <f>AU37/8*12</f>
        <v>73.5</v>
      </c>
      <c r="AW37" s="2">
        <f t="shared" si="27"/>
        <v>100</v>
      </c>
      <c r="AX37" s="2">
        <f t="shared" si="27"/>
        <v>15204684.26</v>
      </c>
      <c r="AY37" s="2">
        <v>100</v>
      </c>
      <c r="AZ37" s="2">
        <f t="shared" si="5"/>
        <v>15204684.26</v>
      </c>
      <c r="BA37" s="2"/>
      <c r="BB37" s="2"/>
      <c r="BC37" s="2"/>
      <c r="BD37" s="2"/>
      <c r="BE37" s="2"/>
      <c r="BF37" s="2"/>
      <c r="BG37" s="2"/>
      <c r="BH37" s="2"/>
      <c r="BI37" s="2"/>
      <c r="BJ37" s="6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>
        <f t="shared" si="10"/>
        <v>0</v>
      </c>
      <c r="DA37" s="2">
        <f t="shared" si="10"/>
        <v>0</v>
      </c>
      <c r="DB37" s="2"/>
      <c r="DC37" s="2">
        <f t="shared" si="6"/>
        <v>0</v>
      </c>
      <c r="DD37" s="2"/>
      <c r="DE37" s="2"/>
      <c r="DF37" s="2">
        <v>45</v>
      </c>
      <c r="DG37" s="2">
        <v>35</v>
      </c>
      <c r="DH37" s="2">
        <f t="shared" si="33"/>
        <v>52.5</v>
      </c>
      <c r="DI37" s="2">
        <f t="shared" si="11"/>
        <v>48</v>
      </c>
      <c r="DJ37" s="2">
        <f t="shared" si="11"/>
        <v>7298248.4448000006</v>
      </c>
      <c r="DK37" s="2">
        <v>48</v>
      </c>
      <c r="DL37" s="2">
        <f t="shared" si="7"/>
        <v>7298248.4448000006</v>
      </c>
      <c r="DM37" s="2"/>
      <c r="DN37" s="2"/>
      <c r="DO37" s="2">
        <v>3</v>
      </c>
      <c r="DP37" s="2">
        <f>DO37*H37</f>
        <v>456140.52780000004</v>
      </c>
      <c r="DQ37" s="2"/>
      <c r="DR37" s="2"/>
      <c r="DS37" s="2">
        <v>3</v>
      </c>
      <c r="DT37" s="2">
        <f>SUM(DS37*H37)</f>
        <v>456140.52780000004</v>
      </c>
      <c r="DU37" s="3">
        <f t="shared" si="8"/>
        <v>246</v>
      </c>
      <c r="DV37" s="3">
        <f t="shared" si="8"/>
        <v>37403523.279600009</v>
      </c>
      <c r="DW37" s="4">
        <f t="shared" si="9"/>
        <v>246</v>
      </c>
      <c r="DX37" s="4">
        <f t="shared" si="9"/>
        <v>37403523.279600009</v>
      </c>
      <c r="DY37" s="2">
        <f t="shared" si="34"/>
        <v>0</v>
      </c>
      <c r="DZ37" s="2">
        <f t="shared" si="34"/>
        <v>0</v>
      </c>
    </row>
    <row r="38" spans="1:130" ht="15.75" x14ac:dyDescent="0.25">
      <c r="A38" s="65"/>
      <c r="B38" s="45" t="s">
        <v>79</v>
      </c>
      <c r="C38" s="46">
        <v>1.6060000000000001</v>
      </c>
      <c r="D38" s="47">
        <v>308107</v>
      </c>
      <c r="E38" s="48">
        <v>0.15</v>
      </c>
      <c r="F38" s="47">
        <f t="shared" si="14"/>
        <v>261890.95</v>
      </c>
      <c r="G38" s="47">
        <f t="shared" si="15"/>
        <v>46216.049999999996</v>
      </c>
      <c r="H38" s="47">
        <f t="shared" si="16"/>
        <v>336113.92629999999</v>
      </c>
      <c r="I38" s="47" t="e">
        <f>H38/#REF!</f>
        <v>#REF!</v>
      </c>
      <c r="J38" s="1">
        <v>5</v>
      </c>
      <c r="K38" s="1">
        <v>2</v>
      </c>
      <c r="L38" s="1"/>
      <c r="M38" s="2">
        <f t="shared" si="17"/>
        <v>3</v>
      </c>
      <c r="N38" s="2">
        <f t="shared" si="17"/>
        <v>1008341.7789</v>
      </c>
      <c r="O38" s="2">
        <v>3</v>
      </c>
      <c r="P38" s="2">
        <f t="shared" si="1"/>
        <v>1008341.7789</v>
      </c>
      <c r="Q38" s="2"/>
      <c r="R38" s="2"/>
      <c r="S38" s="1"/>
      <c r="T38" s="1"/>
      <c r="U38" s="1"/>
      <c r="V38" s="2">
        <f t="shared" si="19"/>
        <v>0</v>
      </c>
      <c r="W38" s="2">
        <f t="shared" si="19"/>
        <v>0</v>
      </c>
      <c r="X38" s="2"/>
      <c r="Y38" s="2">
        <f t="shared" si="3"/>
        <v>0</v>
      </c>
      <c r="Z38" s="2"/>
      <c r="AA38" s="2"/>
      <c r="AB38" s="2"/>
      <c r="AC38" s="2"/>
      <c r="AD38" s="2"/>
      <c r="AE38" s="2"/>
      <c r="AF38" s="2"/>
      <c r="AG38" s="2"/>
      <c r="AH38" s="2">
        <f t="shared" si="13"/>
        <v>0</v>
      </c>
      <c r="AI38" s="6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>
        <f t="shared" si="27"/>
        <v>2</v>
      </c>
      <c r="AX38" s="2">
        <f t="shared" si="27"/>
        <v>672227.85259999998</v>
      </c>
      <c r="AY38" s="2">
        <v>2</v>
      </c>
      <c r="AZ38" s="2">
        <f t="shared" si="5"/>
        <v>672227.85259999998</v>
      </c>
      <c r="BA38" s="2"/>
      <c r="BB38" s="2"/>
      <c r="BC38" s="2"/>
      <c r="BD38" s="2"/>
      <c r="BE38" s="2"/>
      <c r="BF38" s="2"/>
      <c r="BG38" s="2"/>
      <c r="BH38" s="2"/>
      <c r="BI38" s="2"/>
      <c r="BJ38" s="6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>
        <f t="shared" si="10"/>
        <v>0</v>
      </c>
      <c r="DA38" s="2">
        <f t="shared" si="10"/>
        <v>0</v>
      </c>
      <c r="DB38" s="2"/>
      <c r="DC38" s="2">
        <f t="shared" si="6"/>
        <v>0</v>
      </c>
      <c r="DD38" s="2"/>
      <c r="DE38" s="2"/>
      <c r="DF38" s="2"/>
      <c r="DG38" s="2"/>
      <c r="DH38" s="2">
        <f t="shared" si="33"/>
        <v>0</v>
      </c>
      <c r="DI38" s="2">
        <f t="shared" si="11"/>
        <v>0</v>
      </c>
      <c r="DJ38" s="2">
        <f t="shared" si="11"/>
        <v>0</v>
      </c>
      <c r="DK38" s="2"/>
      <c r="DL38" s="2">
        <f t="shared" si="7"/>
        <v>0</v>
      </c>
      <c r="DM38" s="2"/>
      <c r="DN38" s="2"/>
      <c r="DO38" s="2"/>
      <c r="DP38" s="2"/>
      <c r="DQ38" s="2"/>
      <c r="DR38" s="2"/>
      <c r="DS38" s="2"/>
      <c r="DT38" s="2"/>
      <c r="DU38" s="3">
        <f t="shared" si="8"/>
        <v>5</v>
      </c>
      <c r="DV38" s="3">
        <f t="shared" si="8"/>
        <v>1680569.6315000001</v>
      </c>
      <c r="DW38" s="4">
        <f t="shared" si="9"/>
        <v>5</v>
      </c>
      <c r="DX38" s="4">
        <f t="shared" si="9"/>
        <v>1680569.6315000001</v>
      </c>
      <c r="DY38" s="2">
        <f t="shared" si="34"/>
        <v>0</v>
      </c>
      <c r="DZ38" s="2">
        <f t="shared" si="34"/>
        <v>0</v>
      </c>
    </row>
    <row r="39" spans="1:130" ht="15.75" x14ac:dyDescent="0.25">
      <c r="A39" s="64" t="s">
        <v>80</v>
      </c>
      <c r="B39" s="45" t="s">
        <v>81</v>
      </c>
      <c r="C39" s="46">
        <v>1.6060000000000001</v>
      </c>
      <c r="D39" s="47">
        <v>83359</v>
      </c>
      <c r="E39" s="48">
        <v>0.3</v>
      </c>
      <c r="F39" s="47">
        <f t="shared" si="14"/>
        <v>58351.3</v>
      </c>
      <c r="G39" s="47">
        <f t="shared" si="15"/>
        <v>25007.7</v>
      </c>
      <c r="H39" s="47">
        <f t="shared" si="16"/>
        <v>98513.666200000007</v>
      </c>
      <c r="I39" s="47" t="e">
        <f>H39/#REF!</f>
        <v>#REF!</v>
      </c>
      <c r="J39" s="1"/>
      <c r="K39" s="1"/>
      <c r="L39" s="1"/>
      <c r="M39" s="2">
        <f t="shared" si="17"/>
        <v>35</v>
      </c>
      <c r="N39" s="2">
        <f t="shared" si="17"/>
        <v>3447978.3170000003</v>
      </c>
      <c r="O39" s="2">
        <v>35</v>
      </c>
      <c r="P39" s="2">
        <f t="shared" si="1"/>
        <v>3447978.3170000003</v>
      </c>
      <c r="Q39" s="2"/>
      <c r="R39" s="2"/>
      <c r="S39" s="1"/>
      <c r="T39" s="1"/>
      <c r="U39" s="1"/>
      <c r="V39" s="2">
        <f t="shared" si="19"/>
        <v>0</v>
      </c>
      <c r="W39" s="2">
        <f t="shared" si="19"/>
        <v>0</v>
      </c>
      <c r="X39" s="2"/>
      <c r="Y39" s="2">
        <f t="shared" si="3"/>
        <v>0</v>
      </c>
      <c r="Z39" s="2"/>
      <c r="AA39" s="2"/>
      <c r="AB39" s="2"/>
      <c r="AC39" s="2"/>
      <c r="AD39" s="2"/>
      <c r="AE39" s="2"/>
      <c r="AF39" s="2"/>
      <c r="AG39" s="2"/>
      <c r="AH39" s="2">
        <f t="shared" si="13"/>
        <v>0</v>
      </c>
      <c r="AI39" s="6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>
        <v>40</v>
      </c>
      <c r="AU39" s="2">
        <v>26</v>
      </c>
      <c r="AV39" s="2">
        <f>AU39/8*12</f>
        <v>39</v>
      </c>
      <c r="AW39" s="2">
        <f t="shared" si="27"/>
        <v>35</v>
      </c>
      <c r="AX39" s="2">
        <f t="shared" si="27"/>
        <v>3447978.3170000003</v>
      </c>
      <c r="AY39" s="2">
        <v>35</v>
      </c>
      <c r="AZ39" s="2">
        <f t="shared" si="5"/>
        <v>3447978.3170000003</v>
      </c>
      <c r="BA39" s="2"/>
      <c r="BB39" s="2"/>
      <c r="BC39" s="2"/>
      <c r="BD39" s="2"/>
      <c r="BE39" s="2"/>
      <c r="BF39" s="2"/>
      <c r="BG39" s="2"/>
      <c r="BH39" s="2"/>
      <c r="BI39" s="2"/>
      <c r="BJ39" s="6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>
        <v>26</v>
      </c>
      <c r="CW39" s="2">
        <v>19</v>
      </c>
      <c r="CX39" s="2"/>
      <c r="CY39" s="2">
        <f>CW39/8*12</f>
        <v>28.5</v>
      </c>
      <c r="CZ39" s="2">
        <f t="shared" si="10"/>
        <v>48</v>
      </c>
      <c r="DA39" s="2">
        <f t="shared" si="10"/>
        <v>4728655.9776000008</v>
      </c>
      <c r="DB39" s="2">
        <v>48</v>
      </c>
      <c r="DC39" s="2">
        <f t="shared" si="6"/>
        <v>4728655.9776000008</v>
      </c>
      <c r="DD39" s="2"/>
      <c r="DE39" s="2"/>
      <c r="DF39" s="2">
        <v>31</v>
      </c>
      <c r="DG39" s="2">
        <v>31</v>
      </c>
      <c r="DH39" s="2">
        <f t="shared" si="33"/>
        <v>46.5</v>
      </c>
      <c r="DI39" s="2">
        <f t="shared" si="11"/>
        <v>46</v>
      </c>
      <c r="DJ39" s="2">
        <f t="shared" si="11"/>
        <v>4531628.6452000001</v>
      </c>
      <c r="DK39" s="2">
        <v>46</v>
      </c>
      <c r="DL39" s="2">
        <f t="shared" si="7"/>
        <v>4531628.6452000001</v>
      </c>
      <c r="DM39" s="2"/>
      <c r="DN39" s="2"/>
      <c r="DO39" s="2"/>
      <c r="DP39" s="2"/>
      <c r="DQ39" s="2"/>
      <c r="DR39" s="2"/>
      <c r="DS39" s="2"/>
      <c r="DT39" s="2"/>
      <c r="DU39" s="3">
        <f t="shared" si="8"/>
        <v>164</v>
      </c>
      <c r="DV39" s="3">
        <f t="shared" si="8"/>
        <v>16156241.2568</v>
      </c>
      <c r="DW39" s="4">
        <f t="shared" si="9"/>
        <v>164</v>
      </c>
      <c r="DX39" s="4">
        <f t="shared" si="9"/>
        <v>16156241.2568</v>
      </c>
      <c r="DY39" s="2">
        <f t="shared" si="34"/>
        <v>0</v>
      </c>
      <c r="DZ39" s="2">
        <f t="shared" si="34"/>
        <v>0</v>
      </c>
    </row>
    <row r="40" spans="1:130" ht="15.75" x14ac:dyDescent="0.25">
      <c r="A40" s="65"/>
      <c r="B40" s="45" t="s">
        <v>82</v>
      </c>
      <c r="C40" s="46">
        <v>1.6060000000000001</v>
      </c>
      <c r="D40" s="47">
        <v>122182</v>
      </c>
      <c r="E40" s="48">
        <v>0.3</v>
      </c>
      <c r="F40" s="47">
        <f t="shared" si="14"/>
        <v>85527.4</v>
      </c>
      <c r="G40" s="47">
        <f t="shared" si="15"/>
        <v>36654.6</v>
      </c>
      <c r="H40" s="47">
        <f t="shared" si="16"/>
        <v>144394.6876</v>
      </c>
      <c r="I40" s="47"/>
      <c r="J40" s="1"/>
      <c r="K40" s="1"/>
      <c r="L40" s="1"/>
      <c r="M40" s="2"/>
      <c r="N40" s="2"/>
      <c r="O40" s="2"/>
      <c r="P40" s="2">
        <f t="shared" si="1"/>
        <v>0</v>
      </c>
      <c r="Q40" s="2"/>
      <c r="R40" s="2"/>
      <c r="S40" s="1"/>
      <c r="T40" s="1"/>
      <c r="U40" s="1"/>
      <c r="V40" s="2"/>
      <c r="W40" s="2"/>
      <c r="X40" s="2"/>
      <c r="Y40" s="2">
        <f t="shared" si="3"/>
        <v>0</v>
      </c>
      <c r="Z40" s="2"/>
      <c r="AA40" s="2"/>
      <c r="AB40" s="2"/>
      <c r="AC40" s="2"/>
      <c r="AD40" s="2"/>
      <c r="AE40" s="2"/>
      <c r="AF40" s="2"/>
      <c r="AG40" s="2"/>
      <c r="AH40" s="2">
        <f t="shared" si="13"/>
        <v>0</v>
      </c>
      <c r="AI40" s="6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>
        <f t="shared" si="27"/>
        <v>10</v>
      </c>
      <c r="AX40" s="2">
        <f t="shared" si="27"/>
        <v>1443946.8760000002</v>
      </c>
      <c r="AY40" s="2">
        <v>10</v>
      </c>
      <c r="AZ40" s="2">
        <f t="shared" si="5"/>
        <v>1443946.8760000002</v>
      </c>
      <c r="BA40" s="2"/>
      <c r="BB40" s="2"/>
      <c r="BC40" s="2"/>
      <c r="BD40" s="2"/>
      <c r="BE40" s="2"/>
      <c r="BF40" s="2"/>
      <c r="BG40" s="2"/>
      <c r="BH40" s="2"/>
      <c r="BI40" s="2"/>
      <c r="BJ40" s="6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>
        <f t="shared" si="10"/>
        <v>23</v>
      </c>
      <c r="DA40" s="2">
        <f t="shared" si="10"/>
        <v>3321077.8148000003</v>
      </c>
      <c r="DB40" s="2">
        <v>23</v>
      </c>
      <c r="DC40" s="2">
        <f t="shared" si="6"/>
        <v>3321077.8148000003</v>
      </c>
      <c r="DD40" s="2"/>
      <c r="DE40" s="2"/>
      <c r="DF40" s="2"/>
      <c r="DG40" s="2"/>
      <c r="DH40" s="2"/>
      <c r="DI40" s="2">
        <f t="shared" si="11"/>
        <v>20</v>
      </c>
      <c r="DJ40" s="2">
        <f t="shared" si="11"/>
        <v>2887893.7520000003</v>
      </c>
      <c r="DK40" s="2">
        <v>20</v>
      </c>
      <c r="DL40" s="2">
        <f t="shared" si="7"/>
        <v>2887893.7520000003</v>
      </c>
      <c r="DM40" s="2"/>
      <c r="DN40" s="2"/>
      <c r="DO40" s="2"/>
      <c r="DP40" s="2"/>
      <c r="DQ40" s="2"/>
      <c r="DR40" s="2"/>
      <c r="DS40" s="2"/>
      <c r="DT40" s="2"/>
      <c r="DU40" s="3">
        <f t="shared" si="8"/>
        <v>53</v>
      </c>
      <c r="DV40" s="3">
        <f t="shared" si="8"/>
        <v>7652918.4428000003</v>
      </c>
      <c r="DW40" s="4">
        <f t="shared" si="9"/>
        <v>53</v>
      </c>
      <c r="DX40" s="4">
        <f t="shared" si="9"/>
        <v>7652918.4428000003</v>
      </c>
      <c r="DY40" s="2">
        <f t="shared" si="34"/>
        <v>0</v>
      </c>
      <c r="DZ40" s="2">
        <f t="shared" si="34"/>
        <v>0</v>
      </c>
    </row>
    <row r="41" spans="1:130" ht="31.5" x14ac:dyDescent="0.25">
      <c r="A41" s="50" t="s">
        <v>83</v>
      </c>
      <c r="B41" s="45" t="s">
        <v>84</v>
      </c>
      <c r="C41" s="46">
        <v>1.6060000000000001</v>
      </c>
      <c r="D41" s="47">
        <v>108171</v>
      </c>
      <c r="E41" s="48">
        <v>0.3</v>
      </c>
      <c r="F41" s="47">
        <f t="shared" si="14"/>
        <v>75719.7</v>
      </c>
      <c r="G41" s="47">
        <f t="shared" si="15"/>
        <v>32451.3</v>
      </c>
      <c r="H41" s="47">
        <f t="shared" si="16"/>
        <v>127836.4878</v>
      </c>
      <c r="I41" s="47" t="e">
        <f>H41/#REF!</f>
        <v>#REF!</v>
      </c>
      <c r="J41" s="1"/>
      <c r="K41" s="1"/>
      <c r="L41" s="1"/>
      <c r="M41" s="2">
        <f t="shared" si="17"/>
        <v>0</v>
      </c>
      <c r="N41" s="2">
        <f t="shared" si="17"/>
        <v>0</v>
      </c>
      <c r="O41" s="2"/>
      <c r="P41" s="2">
        <f t="shared" si="1"/>
        <v>0</v>
      </c>
      <c r="Q41" s="2"/>
      <c r="R41" s="2"/>
      <c r="S41" s="1"/>
      <c r="T41" s="1"/>
      <c r="U41" s="1"/>
      <c r="V41" s="2">
        <f t="shared" si="19"/>
        <v>0</v>
      </c>
      <c r="W41" s="2">
        <f t="shared" si="19"/>
        <v>0</v>
      </c>
      <c r="X41" s="2"/>
      <c r="Y41" s="2">
        <f t="shared" si="3"/>
        <v>0</v>
      </c>
      <c r="Z41" s="2"/>
      <c r="AA41" s="2">
        <f>Z41*H41</f>
        <v>0</v>
      </c>
      <c r="AB41" s="2"/>
      <c r="AC41" s="2"/>
      <c r="AD41" s="2"/>
      <c r="AE41" s="2"/>
      <c r="AF41" s="2"/>
      <c r="AG41" s="2"/>
      <c r="AH41" s="2">
        <f t="shared" si="13"/>
        <v>0</v>
      </c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>
        <f t="shared" si="27"/>
        <v>14</v>
      </c>
      <c r="AX41" s="2">
        <f t="shared" si="27"/>
        <v>1789710.8292</v>
      </c>
      <c r="AY41" s="2">
        <f>4+10</f>
        <v>14</v>
      </c>
      <c r="AZ41" s="2">
        <f t="shared" si="5"/>
        <v>1789710.8292</v>
      </c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>
        <v>10</v>
      </c>
      <c r="CE41" s="2">
        <v>9</v>
      </c>
      <c r="CF41" s="2">
        <f>CE41/8*12</f>
        <v>13.5</v>
      </c>
      <c r="CG41" s="2">
        <f>CI41+CK41</f>
        <v>30</v>
      </c>
      <c r="CH41" s="2">
        <f>CJ41+CL41</f>
        <v>3835094.6340000001</v>
      </c>
      <c r="CI41" s="2">
        <v>30</v>
      </c>
      <c r="CJ41" s="2">
        <f>CI41*H41</f>
        <v>3835094.6340000001</v>
      </c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>
        <f t="shared" si="10"/>
        <v>0</v>
      </c>
      <c r="DA41" s="2">
        <f t="shared" si="10"/>
        <v>0</v>
      </c>
      <c r="DB41" s="2"/>
      <c r="DC41" s="2">
        <f t="shared" si="6"/>
        <v>0</v>
      </c>
      <c r="DD41" s="2"/>
      <c r="DE41" s="2"/>
      <c r="DF41" s="2"/>
      <c r="DG41" s="2"/>
      <c r="DH41" s="2"/>
      <c r="DI41" s="2">
        <f t="shared" si="11"/>
        <v>0</v>
      </c>
      <c r="DJ41" s="2">
        <f t="shared" si="11"/>
        <v>0</v>
      </c>
      <c r="DK41" s="2"/>
      <c r="DL41" s="2">
        <f t="shared" si="7"/>
        <v>0</v>
      </c>
      <c r="DM41" s="2"/>
      <c r="DN41" s="2"/>
      <c r="DO41" s="2"/>
      <c r="DP41" s="2"/>
      <c r="DQ41" s="2"/>
      <c r="DR41" s="2"/>
      <c r="DS41" s="2"/>
      <c r="DT41" s="2"/>
      <c r="DU41" s="3">
        <f t="shared" si="8"/>
        <v>44</v>
      </c>
      <c r="DV41" s="3">
        <f t="shared" si="8"/>
        <v>5624805.4632000001</v>
      </c>
      <c r="DW41" s="4">
        <f t="shared" si="9"/>
        <v>44</v>
      </c>
      <c r="DX41" s="4">
        <f t="shared" si="9"/>
        <v>5624805.4632000001</v>
      </c>
      <c r="DY41" s="2">
        <f t="shared" si="34"/>
        <v>0</v>
      </c>
      <c r="DZ41" s="2">
        <f t="shared" si="34"/>
        <v>0</v>
      </c>
    </row>
    <row r="42" spans="1:130" ht="16.5" thickBot="1" x14ac:dyDescent="0.3">
      <c r="A42" s="50" t="s">
        <v>85</v>
      </c>
      <c r="B42" s="45" t="s">
        <v>86</v>
      </c>
      <c r="C42" s="46">
        <v>1.6060000000000001</v>
      </c>
      <c r="D42" s="47">
        <v>166495</v>
      </c>
      <c r="E42" s="48">
        <v>0.15</v>
      </c>
      <c r="F42" s="47">
        <f t="shared" si="14"/>
        <v>141520.75</v>
      </c>
      <c r="G42" s="47">
        <f t="shared" si="15"/>
        <v>24974.25</v>
      </c>
      <c r="H42" s="47">
        <f t="shared" si="16"/>
        <v>181629.39549999998</v>
      </c>
      <c r="I42" s="47"/>
      <c r="J42" s="1"/>
      <c r="K42" s="1"/>
      <c r="L42" s="1"/>
      <c r="M42" s="2">
        <f t="shared" si="17"/>
        <v>0</v>
      </c>
      <c r="N42" s="2">
        <f t="shared" si="17"/>
        <v>0</v>
      </c>
      <c r="O42" s="2"/>
      <c r="P42" s="2">
        <f t="shared" si="1"/>
        <v>0</v>
      </c>
      <c r="Q42" s="2"/>
      <c r="R42" s="2">
        <f>Q42*H42</f>
        <v>0</v>
      </c>
      <c r="S42" s="1"/>
      <c r="T42" s="1"/>
      <c r="U42" s="1"/>
      <c r="V42" s="2">
        <f t="shared" si="19"/>
        <v>0</v>
      </c>
      <c r="W42" s="2">
        <f t="shared" si="19"/>
        <v>0</v>
      </c>
      <c r="X42" s="2"/>
      <c r="Y42" s="2">
        <f t="shared" si="3"/>
        <v>0</v>
      </c>
      <c r="Z42" s="2"/>
      <c r="AA42" s="2">
        <f>Z42*H42</f>
        <v>0</v>
      </c>
      <c r="AB42" s="2"/>
      <c r="AC42" s="2"/>
      <c r="AD42" s="2"/>
      <c r="AE42" s="2"/>
      <c r="AF42" s="2"/>
      <c r="AG42" s="2"/>
      <c r="AH42" s="2">
        <f t="shared" si="13"/>
        <v>0</v>
      </c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>
        <v>8</v>
      </c>
      <c r="AU42" s="2">
        <v>8</v>
      </c>
      <c r="AV42" s="2">
        <f t="shared" ref="AV42" si="37">AU42/8*12</f>
        <v>12</v>
      </c>
      <c r="AW42" s="2">
        <f t="shared" si="27"/>
        <v>8</v>
      </c>
      <c r="AX42" s="2">
        <f t="shared" si="27"/>
        <v>1453035.1639999999</v>
      </c>
      <c r="AY42" s="2">
        <v>8</v>
      </c>
      <c r="AZ42" s="2">
        <f t="shared" si="5"/>
        <v>1453035.1639999999</v>
      </c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>
        <f t="shared" si="10"/>
        <v>0</v>
      </c>
      <c r="DA42" s="2">
        <f t="shared" si="10"/>
        <v>0</v>
      </c>
      <c r="DB42" s="2"/>
      <c r="DC42" s="2">
        <f t="shared" si="6"/>
        <v>0</v>
      </c>
      <c r="DD42" s="2"/>
      <c r="DE42" s="2">
        <f>DD42*H42</f>
        <v>0</v>
      </c>
      <c r="DF42" s="2"/>
      <c r="DG42" s="2"/>
      <c r="DH42" s="2"/>
      <c r="DI42" s="2">
        <f t="shared" si="11"/>
        <v>0</v>
      </c>
      <c r="DJ42" s="2">
        <f t="shared" si="11"/>
        <v>0</v>
      </c>
      <c r="DK42" s="2"/>
      <c r="DL42" s="2">
        <f t="shared" si="7"/>
        <v>0</v>
      </c>
      <c r="DM42" s="2"/>
      <c r="DN42" s="2"/>
      <c r="DO42" s="2"/>
      <c r="DP42" s="2"/>
      <c r="DQ42" s="2"/>
      <c r="DR42" s="2"/>
      <c r="DS42" s="36"/>
      <c r="DT42" s="36"/>
      <c r="DU42" s="37">
        <f t="shared" si="8"/>
        <v>8</v>
      </c>
      <c r="DV42" s="37">
        <f t="shared" si="8"/>
        <v>1453035.1639999999</v>
      </c>
      <c r="DW42" s="4">
        <f t="shared" si="9"/>
        <v>8</v>
      </c>
      <c r="DX42" s="4">
        <f t="shared" si="9"/>
        <v>1453035.1639999999</v>
      </c>
      <c r="DY42" s="2">
        <f t="shared" si="34"/>
        <v>0</v>
      </c>
      <c r="DZ42" s="2">
        <f t="shared" si="34"/>
        <v>0</v>
      </c>
    </row>
    <row r="43" spans="1:130" s="26" customFormat="1" ht="20.25" customHeight="1" thickBot="1" x14ac:dyDescent="0.3">
      <c r="A43" s="23" t="s">
        <v>99</v>
      </c>
      <c r="B43" s="9" t="s">
        <v>87</v>
      </c>
      <c r="C43" s="9"/>
      <c r="D43" s="9"/>
      <c r="E43" s="9"/>
      <c r="F43" s="9"/>
      <c r="G43" s="9"/>
      <c r="H43" s="9"/>
      <c r="I43" s="9"/>
      <c r="J43" s="7">
        <f t="shared" ref="J43:AH43" si="38">SUM(J7:J42)</f>
        <v>123</v>
      </c>
      <c r="K43" s="7">
        <f t="shared" si="38"/>
        <v>67</v>
      </c>
      <c r="L43" s="7">
        <f t="shared" si="38"/>
        <v>93</v>
      </c>
      <c r="M43" s="7">
        <f t="shared" si="38"/>
        <v>116</v>
      </c>
      <c r="N43" s="8">
        <f t="shared" si="38"/>
        <v>15638374.4286</v>
      </c>
      <c r="O43" s="7">
        <f t="shared" si="38"/>
        <v>116</v>
      </c>
      <c r="P43" s="7">
        <f t="shared" si="38"/>
        <v>15638374.4286</v>
      </c>
      <c r="Q43" s="7">
        <f t="shared" si="38"/>
        <v>0</v>
      </c>
      <c r="R43" s="7">
        <f t="shared" si="38"/>
        <v>0</v>
      </c>
      <c r="S43" s="7">
        <f t="shared" si="38"/>
        <v>1918</v>
      </c>
      <c r="T43" s="7">
        <f t="shared" si="38"/>
        <v>1152</v>
      </c>
      <c r="U43" s="7">
        <f t="shared" si="38"/>
        <v>1728</v>
      </c>
      <c r="V43" s="7">
        <f t="shared" si="38"/>
        <v>1772</v>
      </c>
      <c r="W43" s="8">
        <f t="shared" si="38"/>
        <v>318340442.73610008</v>
      </c>
      <c r="X43" s="7">
        <f t="shared" si="38"/>
        <v>1772</v>
      </c>
      <c r="Y43" s="7">
        <f t="shared" si="38"/>
        <v>318340442.73610008</v>
      </c>
      <c r="Z43" s="7">
        <f t="shared" si="38"/>
        <v>0</v>
      </c>
      <c r="AA43" s="7">
        <f t="shared" si="38"/>
        <v>0</v>
      </c>
      <c r="AB43" s="7">
        <f t="shared" si="38"/>
        <v>140</v>
      </c>
      <c r="AC43" s="7">
        <f t="shared" si="38"/>
        <v>101</v>
      </c>
      <c r="AD43" s="7">
        <f t="shared" si="38"/>
        <v>151.5</v>
      </c>
      <c r="AE43" s="7">
        <f t="shared" si="38"/>
        <v>75</v>
      </c>
      <c r="AF43" s="8">
        <f t="shared" si="38"/>
        <v>14842722.010500001</v>
      </c>
      <c r="AG43" s="7">
        <f t="shared" si="38"/>
        <v>75</v>
      </c>
      <c r="AH43" s="7">
        <f t="shared" si="38"/>
        <v>14842722.010500001</v>
      </c>
      <c r="AI43" s="7"/>
      <c r="AJ43" s="7">
        <f t="shared" ref="AJ43:CU43" si="39">SUM(AJ7:AJ42)</f>
        <v>0</v>
      </c>
      <c r="AK43" s="7">
        <f t="shared" si="39"/>
        <v>96</v>
      </c>
      <c r="AL43" s="7">
        <f t="shared" si="39"/>
        <v>63</v>
      </c>
      <c r="AM43" s="7">
        <f t="shared" si="39"/>
        <v>94.5</v>
      </c>
      <c r="AN43" s="7">
        <f t="shared" si="39"/>
        <v>100</v>
      </c>
      <c r="AO43" s="8">
        <f t="shared" si="39"/>
        <v>13243014.440000001</v>
      </c>
      <c r="AP43" s="7">
        <f t="shared" si="39"/>
        <v>100</v>
      </c>
      <c r="AQ43" s="7">
        <f t="shared" si="39"/>
        <v>13243014.440000001</v>
      </c>
      <c r="AR43" s="7">
        <f t="shared" si="39"/>
        <v>0</v>
      </c>
      <c r="AS43" s="7">
        <f t="shared" si="39"/>
        <v>0</v>
      </c>
      <c r="AT43" s="7">
        <f t="shared" si="39"/>
        <v>749</v>
      </c>
      <c r="AU43" s="7">
        <f t="shared" si="39"/>
        <v>527</v>
      </c>
      <c r="AV43" s="7">
        <f t="shared" si="39"/>
        <v>790.5</v>
      </c>
      <c r="AW43" s="7">
        <f t="shared" si="39"/>
        <v>1180</v>
      </c>
      <c r="AX43" s="8">
        <f t="shared" si="39"/>
        <v>186744260.55039999</v>
      </c>
      <c r="AY43" s="7">
        <f t="shared" si="39"/>
        <v>1180</v>
      </c>
      <c r="AZ43" s="7">
        <f t="shared" si="39"/>
        <v>186744260.55039999</v>
      </c>
      <c r="BA43" s="7">
        <f t="shared" si="39"/>
        <v>0</v>
      </c>
      <c r="BB43" s="7">
        <f t="shared" si="39"/>
        <v>0</v>
      </c>
      <c r="BC43" s="7">
        <f t="shared" si="39"/>
        <v>125</v>
      </c>
      <c r="BD43" s="7">
        <f t="shared" si="39"/>
        <v>79</v>
      </c>
      <c r="BE43" s="7">
        <f t="shared" si="39"/>
        <v>118.5</v>
      </c>
      <c r="BF43" s="7">
        <f t="shared" si="39"/>
        <v>291</v>
      </c>
      <c r="BG43" s="8">
        <f t="shared" si="39"/>
        <v>64133595.818000004</v>
      </c>
      <c r="BH43" s="7">
        <f t="shared" si="39"/>
        <v>291</v>
      </c>
      <c r="BI43" s="7">
        <f t="shared" si="39"/>
        <v>64133595.818000004</v>
      </c>
      <c r="BJ43" s="7">
        <f t="shared" si="39"/>
        <v>0</v>
      </c>
      <c r="BK43" s="7">
        <f t="shared" si="39"/>
        <v>0</v>
      </c>
      <c r="BL43" s="7">
        <f t="shared" si="39"/>
        <v>170</v>
      </c>
      <c r="BM43" s="7">
        <f t="shared" si="39"/>
        <v>82</v>
      </c>
      <c r="BN43" s="7">
        <f t="shared" si="39"/>
        <v>123</v>
      </c>
      <c r="BO43" s="7">
        <f t="shared" si="39"/>
        <v>150</v>
      </c>
      <c r="BP43" s="8">
        <f t="shared" si="39"/>
        <v>14335692.538399998</v>
      </c>
      <c r="BQ43" s="7">
        <f t="shared" si="39"/>
        <v>150</v>
      </c>
      <c r="BR43" s="7">
        <f t="shared" si="39"/>
        <v>14335692.538399998</v>
      </c>
      <c r="BS43" s="7">
        <f t="shared" si="39"/>
        <v>0</v>
      </c>
      <c r="BT43" s="7">
        <f t="shared" si="39"/>
        <v>0</v>
      </c>
      <c r="BU43" s="7">
        <f t="shared" si="39"/>
        <v>950</v>
      </c>
      <c r="BV43" s="7">
        <f t="shared" si="39"/>
        <v>662</v>
      </c>
      <c r="BW43" s="7">
        <f t="shared" si="39"/>
        <v>993</v>
      </c>
      <c r="BX43" s="7">
        <f t="shared" si="39"/>
        <v>808</v>
      </c>
      <c r="BY43" s="8">
        <f t="shared" si="39"/>
        <v>59815540.110399999</v>
      </c>
      <c r="BZ43" s="7">
        <f t="shared" si="39"/>
        <v>808</v>
      </c>
      <c r="CA43" s="7">
        <f t="shared" si="39"/>
        <v>59815540.110399999</v>
      </c>
      <c r="CB43" s="7">
        <f t="shared" si="39"/>
        <v>0</v>
      </c>
      <c r="CC43" s="7">
        <f t="shared" si="39"/>
        <v>0</v>
      </c>
      <c r="CD43" s="7">
        <f t="shared" si="39"/>
        <v>10</v>
      </c>
      <c r="CE43" s="7">
        <f t="shared" si="39"/>
        <v>9</v>
      </c>
      <c r="CF43" s="7">
        <f t="shared" si="39"/>
        <v>13.5</v>
      </c>
      <c r="CG43" s="7">
        <f t="shared" si="39"/>
        <v>35</v>
      </c>
      <c r="CH43" s="8">
        <f t="shared" si="39"/>
        <v>4190012.81</v>
      </c>
      <c r="CI43" s="7">
        <f t="shared" si="39"/>
        <v>35</v>
      </c>
      <c r="CJ43" s="7">
        <f t="shared" si="39"/>
        <v>4190012.81</v>
      </c>
      <c r="CK43" s="7">
        <f t="shared" si="39"/>
        <v>0</v>
      </c>
      <c r="CL43" s="7">
        <f t="shared" si="39"/>
        <v>0</v>
      </c>
      <c r="CM43" s="7">
        <f t="shared" si="39"/>
        <v>12</v>
      </c>
      <c r="CN43" s="7">
        <f t="shared" si="39"/>
        <v>8</v>
      </c>
      <c r="CO43" s="7">
        <f t="shared" si="39"/>
        <v>12</v>
      </c>
      <c r="CP43" s="7">
        <f t="shared" si="39"/>
        <v>75</v>
      </c>
      <c r="CQ43" s="8">
        <f t="shared" si="39"/>
        <v>7852706.46</v>
      </c>
      <c r="CR43" s="7">
        <f t="shared" si="39"/>
        <v>75</v>
      </c>
      <c r="CS43" s="7">
        <f t="shared" si="39"/>
        <v>7852706.46</v>
      </c>
      <c r="CT43" s="7">
        <f t="shared" si="39"/>
        <v>0</v>
      </c>
      <c r="CU43" s="7">
        <f t="shared" si="39"/>
        <v>0</v>
      </c>
      <c r="CV43" s="7">
        <f t="shared" ref="CV43:CW43" si="40">SUM(CV7:CV42)</f>
        <v>62</v>
      </c>
      <c r="CW43" s="7">
        <f t="shared" si="40"/>
        <v>44</v>
      </c>
      <c r="CX43" s="7"/>
      <c r="CY43" s="7">
        <f t="shared" ref="CY43:DZ43" si="41">SUM(CY7:CY42)</f>
        <v>67</v>
      </c>
      <c r="CZ43" s="7">
        <f t="shared" si="41"/>
        <v>140</v>
      </c>
      <c r="DA43" s="8">
        <f t="shared" si="41"/>
        <v>18690749.9822</v>
      </c>
      <c r="DB43" s="7">
        <f t="shared" si="41"/>
        <v>140</v>
      </c>
      <c r="DC43" s="7">
        <f t="shared" si="41"/>
        <v>18690749.9822</v>
      </c>
      <c r="DD43" s="7">
        <f t="shared" si="41"/>
        <v>0</v>
      </c>
      <c r="DE43" s="7">
        <f t="shared" si="41"/>
        <v>0</v>
      </c>
      <c r="DF43" s="7">
        <f t="shared" si="41"/>
        <v>347</v>
      </c>
      <c r="DG43" s="7">
        <f t="shared" si="41"/>
        <v>269</v>
      </c>
      <c r="DH43" s="7">
        <f t="shared" si="41"/>
        <v>403.5</v>
      </c>
      <c r="DI43" s="7">
        <f t="shared" si="41"/>
        <v>457</v>
      </c>
      <c r="DJ43" s="7">
        <f t="shared" si="41"/>
        <v>70713378.074800014</v>
      </c>
      <c r="DK43" s="7">
        <f t="shared" si="41"/>
        <v>457</v>
      </c>
      <c r="DL43" s="7">
        <f t="shared" si="41"/>
        <v>70713378.074800014</v>
      </c>
      <c r="DM43" s="7">
        <f t="shared" si="41"/>
        <v>0</v>
      </c>
      <c r="DN43" s="7">
        <f t="shared" si="41"/>
        <v>0</v>
      </c>
      <c r="DO43" s="7">
        <f t="shared" si="41"/>
        <v>3</v>
      </c>
      <c r="DP43" s="7">
        <f t="shared" si="41"/>
        <v>456140.52780000004</v>
      </c>
      <c r="DQ43" s="7">
        <f t="shared" si="41"/>
        <v>50</v>
      </c>
      <c r="DR43" s="7">
        <f t="shared" si="41"/>
        <v>6787697.8450000007</v>
      </c>
      <c r="DS43" s="40">
        <f t="shared" si="41"/>
        <v>5</v>
      </c>
      <c r="DT43" s="40">
        <f t="shared" si="41"/>
        <v>735825.46980000008</v>
      </c>
      <c r="DU43" s="40">
        <f t="shared" si="41"/>
        <v>5257</v>
      </c>
      <c r="DV43" s="41">
        <f t="shared" si="41"/>
        <v>796520153.80200028</v>
      </c>
      <c r="DW43" s="35">
        <f>SUM(DW7:DW42)</f>
        <v>5257</v>
      </c>
      <c r="DX43" s="8">
        <f t="shared" si="41"/>
        <v>796520153.80200028</v>
      </c>
      <c r="DY43" s="7">
        <f t="shared" si="41"/>
        <v>0</v>
      </c>
      <c r="DZ43" s="7">
        <f t="shared" si="41"/>
        <v>0</v>
      </c>
    </row>
    <row r="44" spans="1:130" s="26" customFormat="1" ht="21.75" hidden="1" customHeight="1" x14ac:dyDescent="0.25">
      <c r="A44" s="38" t="s">
        <v>88</v>
      </c>
      <c r="B44" s="39"/>
      <c r="C44" s="39"/>
      <c r="D44" s="39"/>
      <c r="E44" s="39"/>
      <c r="F44" s="39"/>
      <c r="G44" s="39"/>
      <c r="H44" s="39"/>
      <c r="I44" s="39"/>
      <c r="J44" s="13"/>
      <c r="K44" s="13"/>
      <c r="L44" s="13"/>
      <c r="M44" s="13">
        <v>116</v>
      </c>
      <c r="N44" s="14">
        <v>15638374.4286</v>
      </c>
      <c r="O44" s="13">
        <v>116</v>
      </c>
      <c r="P44" s="13">
        <v>15638374.4286</v>
      </c>
      <c r="Q44" s="13">
        <v>0</v>
      </c>
      <c r="R44" s="13">
        <v>0</v>
      </c>
      <c r="S44" s="13">
        <v>1918</v>
      </c>
      <c r="T44" s="13">
        <v>1152</v>
      </c>
      <c r="U44" s="13">
        <v>1728</v>
      </c>
      <c r="V44" s="13">
        <v>1772</v>
      </c>
      <c r="W44" s="14">
        <v>318340442.73610008</v>
      </c>
      <c r="X44" s="13">
        <v>1772</v>
      </c>
      <c r="Y44" s="13">
        <v>318340442.73610008</v>
      </c>
      <c r="Z44" s="13">
        <v>0</v>
      </c>
      <c r="AA44" s="13">
        <v>0</v>
      </c>
      <c r="AB44" s="13">
        <v>140</v>
      </c>
      <c r="AC44" s="13">
        <v>101</v>
      </c>
      <c r="AD44" s="13">
        <v>151.5</v>
      </c>
      <c r="AE44" s="13">
        <v>75</v>
      </c>
      <c r="AF44" s="14">
        <v>14842722.010500001</v>
      </c>
      <c r="AG44" s="13">
        <v>75</v>
      </c>
      <c r="AH44" s="13">
        <v>14842722.010500001</v>
      </c>
      <c r="AI44" s="13"/>
      <c r="AJ44" s="13">
        <v>0</v>
      </c>
      <c r="AK44" s="13">
        <v>96</v>
      </c>
      <c r="AL44" s="13">
        <v>63</v>
      </c>
      <c r="AM44" s="13">
        <v>94.5</v>
      </c>
      <c r="AN44" s="13">
        <v>100</v>
      </c>
      <c r="AO44" s="14">
        <v>13243014.440000001</v>
      </c>
      <c r="AP44" s="13">
        <v>100</v>
      </c>
      <c r="AQ44" s="13">
        <v>13243014.440000001</v>
      </c>
      <c r="AR44" s="13">
        <v>0</v>
      </c>
      <c r="AS44" s="13">
        <v>0</v>
      </c>
      <c r="AT44" s="13">
        <v>749</v>
      </c>
      <c r="AU44" s="13">
        <v>527</v>
      </c>
      <c r="AV44" s="13">
        <v>790.5</v>
      </c>
      <c r="AW44" s="13">
        <v>1180</v>
      </c>
      <c r="AX44" s="14">
        <v>186744260.55039999</v>
      </c>
      <c r="AY44" s="13">
        <v>1180</v>
      </c>
      <c r="AZ44" s="13">
        <v>186744260.55039999</v>
      </c>
      <c r="BA44" s="13">
        <v>0</v>
      </c>
      <c r="BB44" s="13">
        <v>0</v>
      </c>
      <c r="BC44" s="13">
        <v>125</v>
      </c>
      <c r="BD44" s="13">
        <v>79</v>
      </c>
      <c r="BE44" s="13">
        <v>118.5</v>
      </c>
      <c r="BF44" s="13">
        <v>291</v>
      </c>
      <c r="BG44" s="14">
        <v>64133595.818000004</v>
      </c>
      <c r="BH44" s="13">
        <v>291</v>
      </c>
      <c r="BI44" s="13">
        <v>64133595.818000004</v>
      </c>
      <c r="BJ44" s="13">
        <v>0</v>
      </c>
      <c r="BK44" s="13">
        <v>0</v>
      </c>
      <c r="BL44" s="13">
        <v>170</v>
      </c>
      <c r="BM44" s="13">
        <v>82</v>
      </c>
      <c r="BN44" s="13">
        <v>123</v>
      </c>
      <c r="BO44" s="13">
        <v>150</v>
      </c>
      <c r="BP44" s="14">
        <v>14335692.538399998</v>
      </c>
      <c r="BQ44" s="13">
        <v>150</v>
      </c>
      <c r="BR44" s="13">
        <v>14335692.538399998</v>
      </c>
      <c r="BS44" s="13">
        <v>0</v>
      </c>
      <c r="BT44" s="13">
        <v>0</v>
      </c>
      <c r="BU44" s="13">
        <v>950</v>
      </c>
      <c r="BV44" s="13">
        <v>662</v>
      </c>
      <c r="BW44" s="13">
        <v>993</v>
      </c>
      <c r="BX44" s="13">
        <v>808</v>
      </c>
      <c r="BY44" s="14">
        <v>59815540.110399999</v>
      </c>
      <c r="BZ44" s="13">
        <v>808</v>
      </c>
      <c r="CA44" s="13">
        <v>59815540.110399999</v>
      </c>
      <c r="CB44" s="13">
        <v>0</v>
      </c>
      <c r="CC44" s="13">
        <v>0</v>
      </c>
      <c r="CD44" s="13">
        <v>10</v>
      </c>
      <c r="CE44" s="13">
        <v>9</v>
      </c>
      <c r="CF44" s="13">
        <v>13.5</v>
      </c>
      <c r="CG44" s="13">
        <v>35</v>
      </c>
      <c r="CH44" s="14">
        <v>4190012.81</v>
      </c>
      <c r="CI44" s="13">
        <v>35</v>
      </c>
      <c r="CJ44" s="13">
        <v>4190012.81</v>
      </c>
      <c r="CK44" s="13">
        <v>0</v>
      </c>
      <c r="CL44" s="13">
        <v>0</v>
      </c>
      <c r="CM44" s="13">
        <v>12</v>
      </c>
      <c r="CN44" s="13">
        <v>8</v>
      </c>
      <c r="CO44" s="13">
        <v>12</v>
      </c>
      <c r="CP44" s="13">
        <v>75</v>
      </c>
      <c r="CQ44" s="14">
        <v>7852706.46</v>
      </c>
      <c r="CR44" s="13">
        <v>75</v>
      </c>
      <c r="CS44" s="13">
        <v>7852706.46</v>
      </c>
      <c r="CT44" s="13">
        <v>0</v>
      </c>
      <c r="CU44" s="13">
        <v>0</v>
      </c>
      <c r="CV44" s="13">
        <v>62</v>
      </c>
      <c r="CW44" s="13">
        <v>44</v>
      </c>
      <c r="CX44" s="13"/>
      <c r="CY44" s="13">
        <v>67</v>
      </c>
      <c r="CZ44" s="13">
        <v>140</v>
      </c>
      <c r="DA44" s="14">
        <v>18690749.9822</v>
      </c>
      <c r="DB44" s="13">
        <v>140</v>
      </c>
      <c r="DC44" s="13">
        <v>18690749.9822</v>
      </c>
      <c r="DD44" s="13">
        <v>0</v>
      </c>
      <c r="DE44" s="13">
        <v>0</v>
      </c>
      <c r="DF44" s="13">
        <v>347</v>
      </c>
      <c r="DG44" s="13">
        <v>269</v>
      </c>
      <c r="DH44" s="13">
        <v>403.5</v>
      </c>
      <c r="DI44" s="13">
        <v>490</v>
      </c>
      <c r="DJ44" s="14">
        <v>77028443.267000005</v>
      </c>
      <c r="DK44" s="13">
        <v>490</v>
      </c>
      <c r="DL44" s="13">
        <v>77028443.267000005</v>
      </c>
      <c r="DM44" s="13">
        <v>0</v>
      </c>
      <c r="DN44" s="13">
        <v>0</v>
      </c>
      <c r="DO44" s="13">
        <v>10</v>
      </c>
      <c r="DP44" s="14">
        <v>1520468.426</v>
      </c>
      <c r="DQ44" s="13">
        <v>60</v>
      </c>
      <c r="DR44" s="14">
        <v>8145237.4140000008</v>
      </c>
      <c r="DS44" s="13">
        <v>5</v>
      </c>
      <c r="DT44" s="14">
        <v>735825.46980000008</v>
      </c>
      <c r="DU44" s="13">
        <v>5307</v>
      </c>
      <c r="DV44" s="14">
        <v>805257086.46140027</v>
      </c>
      <c r="DW44" s="7">
        <v>5307</v>
      </c>
      <c r="DX44" s="8">
        <v>805257086.46140027</v>
      </c>
      <c r="DY44" s="7">
        <v>0</v>
      </c>
      <c r="DZ44" s="7">
        <v>0</v>
      </c>
    </row>
    <row r="45" spans="1:130" s="26" customFormat="1" ht="26.25" hidden="1" customHeight="1" x14ac:dyDescent="0.25">
      <c r="A45" s="23" t="s">
        <v>89</v>
      </c>
      <c r="B45" s="9"/>
      <c r="C45" s="9"/>
      <c r="D45" s="9"/>
      <c r="E45" s="9"/>
      <c r="F45" s="9"/>
      <c r="G45" s="9"/>
      <c r="H45" s="9"/>
      <c r="I45" s="9"/>
      <c r="J45" s="7"/>
      <c r="K45" s="7"/>
      <c r="L45" s="7"/>
      <c r="M45" s="7">
        <v>116</v>
      </c>
      <c r="N45" s="8">
        <v>15638374.4286</v>
      </c>
      <c r="O45" s="7">
        <v>116</v>
      </c>
      <c r="P45" s="7">
        <v>15638374.4286</v>
      </c>
      <c r="Q45" s="7">
        <v>0</v>
      </c>
      <c r="R45" s="7">
        <v>0</v>
      </c>
      <c r="S45" s="7">
        <v>1918</v>
      </c>
      <c r="T45" s="7">
        <v>1152</v>
      </c>
      <c r="U45" s="7">
        <v>1728</v>
      </c>
      <c r="V45" s="7">
        <v>1772</v>
      </c>
      <c r="W45" s="8">
        <v>318340442.73610008</v>
      </c>
      <c r="X45" s="7">
        <v>1772</v>
      </c>
      <c r="Y45" s="7">
        <v>318340442.73610008</v>
      </c>
      <c r="Z45" s="7">
        <v>0</v>
      </c>
      <c r="AA45" s="7">
        <v>0</v>
      </c>
      <c r="AB45" s="7">
        <v>140</v>
      </c>
      <c r="AC45" s="7">
        <v>101</v>
      </c>
      <c r="AD45" s="7">
        <v>151.5</v>
      </c>
      <c r="AE45" s="7">
        <v>75</v>
      </c>
      <c r="AF45" s="8">
        <v>14842722.010500001</v>
      </c>
      <c r="AG45" s="7">
        <v>75</v>
      </c>
      <c r="AH45" s="7">
        <v>14842722.010500001</v>
      </c>
      <c r="AI45" s="7"/>
      <c r="AJ45" s="7">
        <v>0</v>
      </c>
      <c r="AK45" s="7">
        <v>96</v>
      </c>
      <c r="AL45" s="7">
        <v>63</v>
      </c>
      <c r="AM45" s="7">
        <v>94.5</v>
      </c>
      <c r="AN45" s="7">
        <v>100</v>
      </c>
      <c r="AO45" s="8">
        <v>13243014.440000001</v>
      </c>
      <c r="AP45" s="7">
        <v>100</v>
      </c>
      <c r="AQ45" s="7">
        <v>13243014.440000001</v>
      </c>
      <c r="AR45" s="7">
        <v>0</v>
      </c>
      <c r="AS45" s="7">
        <v>0</v>
      </c>
      <c r="AT45" s="7">
        <v>749</v>
      </c>
      <c r="AU45" s="7">
        <v>527</v>
      </c>
      <c r="AV45" s="7">
        <v>790.5</v>
      </c>
      <c r="AW45" s="7">
        <v>1180</v>
      </c>
      <c r="AX45" s="8">
        <v>186744260.55039999</v>
      </c>
      <c r="AY45" s="7">
        <v>1180</v>
      </c>
      <c r="AZ45" s="7">
        <v>186744260.55039999</v>
      </c>
      <c r="BA45" s="7">
        <v>0</v>
      </c>
      <c r="BB45" s="7">
        <v>0</v>
      </c>
      <c r="BC45" s="7">
        <v>125</v>
      </c>
      <c r="BD45" s="7">
        <v>79</v>
      </c>
      <c r="BE45" s="7">
        <v>118.5</v>
      </c>
      <c r="BF45" s="7">
        <v>291</v>
      </c>
      <c r="BG45" s="8">
        <v>64133595.818000004</v>
      </c>
      <c r="BH45" s="7">
        <v>291</v>
      </c>
      <c r="BI45" s="7">
        <v>64133595.818000004</v>
      </c>
      <c r="BJ45" s="7">
        <v>0</v>
      </c>
      <c r="BK45" s="7">
        <v>0</v>
      </c>
      <c r="BL45" s="7">
        <v>170</v>
      </c>
      <c r="BM45" s="7">
        <v>82</v>
      </c>
      <c r="BN45" s="7">
        <v>123</v>
      </c>
      <c r="BO45" s="7">
        <v>150</v>
      </c>
      <c r="BP45" s="8">
        <v>14335692.538399998</v>
      </c>
      <c r="BQ45" s="7">
        <v>150</v>
      </c>
      <c r="BR45" s="7">
        <v>14335692.538399998</v>
      </c>
      <c r="BS45" s="7">
        <v>0</v>
      </c>
      <c r="BT45" s="7">
        <v>0</v>
      </c>
      <c r="BU45" s="7">
        <v>950</v>
      </c>
      <c r="BV45" s="7">
        <v>662</v>
      </c>
      <c r="BW45" s="7">
        <v>993</v>
      </c>
      <c r="BX45" s="7">
        <v>808</v>
      </c>
      <c r="BY45" s="8">
        <v>59815540.110399999</v>
      </c>
      <c r="BZ45" s="7">
        <v>808</v>
      </c>
      <c r="CA45" s="7">
        <v>59815540.110399999</v>
      </c>
      <c r="CB45" s="7">
        <v>0</v>
      </c>
      <c r="CC45" s="7">
        <v>0</v>
      </c>
      <c r="CD45" s="7">
        <v>10</v>
      </c>
      <c r="CE45" s="7">
        <v>9</v>
      </c>
      <c r="CF45" s="7">
        <v>13.5</v>
      </c>
      <c r="CG45" s="7">
        <v>35</v>
      </c>
      <c r="CH45" s="8">
        <v>4190012.81</v>
      </c>
      <c r="CI45" s="7">
        <v>35</v>
      </c>
      <c r="CJ45" s="7">
        <v>4190012.81</v>
      </c>
      <c r="CK45" s="7">
        <v>0</v>
      </c>
      <c r="CL45" s="7">
        <v>0</v>
      </c>
      <c r="CM45" s="7">
        <v>12</v>
      </c>
      <c r="CN45" s="7">
        <v>8</v>
      </c>
      <c r="CO45" s="7">
        <v>12</v>
      </c>
      <c r="CP45" s="7">
        <v>75</v>
      </c>
      <c r="CQ45" s="8">
        <v>7852706.46</v>
      </c>
      <c r="CR45" s="7">
        <v>75</v>
      </c>
      <c r="CS45" s="7">
        <v>7852706.46</v>
      </c>
      <c r="CT45" s="7">
        <v>0</v>
      </c>
      <c r="CU45" s="7">
        <v>0</v>
      </c>
      <c r="CV45" s="7">
        <v>62</v>
      </c>
      <c r="CW45" s="7">
        <v>44</v>
      </c>
      <c r="CX45" s="7"/>
      <c r="CY45" s="7">
        <v>67</v>
      </c>
      <c r="CZ45" s="7">
        <v>140</v>
      </c>
      <c r="DA45" s="8">
        <v>18690749.9822</v>
      </c>
      <c r="DB45" s="7">
        <v>140</v>
      </c>
      <c r="DC45" s="7">
        <v>18690749.9822</v>
      </c>
      <c r="DD45" s="7">
        <v>0</v>
      </c>
      <c r="DE45" s="7">
        <v>0</v>
      </c>
      <c r="DF45" s="7">
        <v>347</v>
      </c>
      <c r="DG45" s="7">
        <v>269</v>
      </c>
      <c r="DH45" s="7">
        <v>403.5</v>
      </c>
      <c r="DI45" s="7">
        <v>490</v>
      </c>
      <c r="DJ45" s="8">
        <v>77028443.267000005</v>
      </c>
      <c r="DK45" s="7">
        <v>490</v>
      </c>
      <c r="DL45" s="7">
        <v>77028443.267000005</v>
      </c>
      <c r="DM45" s="7">
        <v>0</v>
      </c>
      <c r="DN45" s="7">
        <v>0</v>
      </c>
      <c r="DO45" s="7">
        <v>10</v>
      </c>
      <c r="DP45" s="8">
        <v>1520468.426</v>
      </c>
      <c r="DQ45" s="7">
        <v>60</v>
      </c>
      <c r="DR45" s="8">
        <v>8145237.4140000008</v>
      </c>
      <c r="DS45" s="7">
        <v>5</v>
      </c>
      <c r="DT45" s="8">
        <v>735825.46980000008</v>
      </c>
      <c r="DU45" s="7">
        <v>5307</v>
      </c>
      <c r="DV45" s="8">
        <v>805257086.46140027</v>
      </c>
      <c r="DW45" s="7">
        <v>5307</v>
      </c>
      <c r="DX45" s="8">
        <v>805257086.46140027</v>
      </c>
      <c r="DY45" s="7">
        <v>0</v>
      </c>
      <c r="DZ45" s="7">
        <v>0</v>
      </c>
    </row>
    <row r="46" spans="1:130" s="26" customFormat="1" ht="26.25" hidden="1" customHeight="1" x14ac:dyDescent="0.25">
      <c r="A46" s="23" t="s">
        <v>90</v>
      </c>
      <c r="B46" s="9" t="s">
        <v>87</v>
      </c>
      <c r="C46" s="9"/>
      <c r="D46" s="9"/>
      <c r="E46" s="9"/>
      <c r="F46" s="9"/>
      <c r="G46" s="9"/>
      <c r="H46" s="9"/>
      <c r="I46" s="9"/>
      <c r="J46" s="7">
        <v>123</v>
      </c>
      <c r="K46" s="7">
        <v>67</v>
      </c>
      <c r="L46" s="7">
        <v>93</v>
      </c>
      <c r="M46" s="7">
        <v>116</v>
      </c>
      <c r="N46" s="8">
        <v>15638374.4286</v>
      </c>
      <c r="O46" s="7">
        <v>116</v>
      </c>
      <c r="P46" s="7">
        <v>15638374.4286</v>
      </c>
      <c r="Q46" s="7">
        <v>0</v>
      </c>
      <c r="R46" s="7">
        <v>0</v>
      </c>
      <c r="S46" s="7">
        <v>1918</v>
      </c>
      <c r="T46" s="7">
        <v>1152</v>
      </c>
      <c r="U46" s="7">
        <v>1728</v>
      </c>
      <c r="V46" s="7">
        <v>1772</v>
      </c>
      <c r="W46" s="8">
        <v>318340442.73610008</v>
      </c>
      <c r="X46" s="7">
        <v>1772</v>
      </c>
      <c r="Y46" s="7">
        <v>318340442.73610008</v>
      </c>
      <c r="Z46" s="7">
        <v>0</v>
      </c>
      <c r="AA46" s="7">
        <v>0</v>
      </c>
      <c r="AB46" s="7">
        <v>140</v>
      </c>
      <c r="AC46" s="7">
        <v>101</v>
      </c>
      <c r="AD46" s="7">
        <v>151.5</v>
      </c>
      <c r="AE46" s="7">
        <v>75</v>
      </c>
      <c r="AF46" s="8">
        <v>14842722.010500001</v>
      </c>
      <c r="AG46" s="7">
        <v>75</v>
      </c>
      <c r="AH46" s="7">
        <v>14842722.010500001</v>
      </c>
      <c r="AI46" s="7"/>
      <c r="AJ46" s="7">
        <v>0</v>
      </c>
      <c r="AK46" s="7">
        <v>96</v>
      </c>
      <c r="AL46" s="7">
        <v>63</v>
      </c>
      <c r="AM46" s="7">
        <v>94.5</v>
      </c>
      <c r="AN46" s="7">
        <v>100</v>
      </c>
      <c r="AO46" s="8">
        <v>13243014.440000001</v>
      </c>
      <c r="AP46" s="7">
        <v>100</v>
      </c>
      <c r="AQ46" s="7">
        <v>13243014.440000001</v>
      </c>
      <c r="AR46" s="7">
        <v>0</v>
      </c>
      <c r="AS46" s="7">
        <v>0</v>
      </c>
      <c r="AT46" s="7">
        <v>749</v>
      </c>
      <c r="AU46" s="7">
        <v>527</v>
      </c>
      <c r="AV46" s="7">
        <v>790.5</v>
      </c>
      <c r="AW46" s="7">
        <v>1205</v>
      </c>
      <c r="AX46" s="8">
        <v>190055014.1604</v>
      </c>
      <c r="AY46" s="7">
        <v>1205</v>
      </c>
      <c r="AZ46" s="7">
        <v>190055014.1604</v>
      </c>
      <c r="BA46" s="7">
        <v>0</v>
      </c>
      <c r="BB46" s="7">
        <v>0</v>
      </c>
      <c r="BC46" s="7">
        <v>125</v>
      </c>
      <c r="BD46" s="7">
        <v>79</v>
      </c>
      <c r="BE46" s="7">
        <v>118.5</v>
      </c>
      <c r="BF46" s="7">
        <v>291</v>
      </c>
      <c r="BG46" s="8">
        <v>64133595.818000004</v>
      </c>
      <c r="BH46" s="7">
        <v>291</v>
      </c>
      <c r="BI46" s="7">
        <v>64133595.818000004</v>
      </c>
      <c r="BJ46" s="7">
        <v>0</v>
      </c>
      <c r="BK46" s="7">
        <v>0</v>
      </c>
      <c r="BL46" s="7">
        <v>170</v>
      </c>
      <c r="BM46" s="7">
        <v>82</v>
      </c>
      <c r="BN46" s="7">
        <v>123</v>
      </c>
      <c r="BO46" s="7">
        <v>150</v>
      </c>
      <c r="BP46" s="8">
        <v>14335692.538399998</v>
      </c>
      <c r="BQ46" s="7">
        <v>150</v>
      </c>
      <c r="BR46" s="7">
        <v>14335692.538399998</v>
      </c>
      <c r="BS46" s="7">
        <v>0</v>
      </c>
      <c r="BT46" s="7">
        <v>0</v>
      </c>
      <c r="BU46" s="7">
        <v>950</v>
      </c>
      <c r="BV46" s="7">
        <v>662</v>
      </c>
      <c r="BW46" s="7">
        <v>993</v>
      </c>
      <c r="BX46" s="7">
        <v>808</v>
      </c>
      <c r="BY46" s="8">
        <v>59815540.110399999</v>
      </c>
      <c r="BZ46" s="7">
        <v>808</v>
      </c>
      <c r="CA46" s="7">
        <v>59815540.110399999</v>
      </c>
      <c r="CB46" s="7">
        <v>0</v>
      </c>
      <c r="CC46" s="7">
        <v>0</v>
      </c>
      <c r="CD46" s="7">
        <v>10</v>
      </c>
      <c r="CE46" s="7">
        <v>9</v>
      </c>
      <c r="CF46" s="7">
        <v>13.5</v>
      </c>
      <c r="CG46" s="7">
        <v>35</v>
      </c>
      <c r="CH46" s="8">
        <v>4190012.81</v>
      </c>
      <c r="CI46" s="7">
        <v>35</v>
      </c>
      <c r="CJ46" s="7">
        <v>4190012.81</v>
      </c>
      <c r="CK46" s="7">
        <v>0</v>
      </c>
      <c r="CL46" s="7">
        <v>0</v>
      </c>
      <c r="CM46" s="7">
        <v>12</v>
      </c>
      <c r="CN46" s="7">
        <v>8</v>
      </c>
      <c r="CO46" s="7">
        <v>12</v>
      </c>
      <c r="CP46" s="7">
        <v>75</v>
      </c>
      <c r="CQ46" s="8">
        <v>7852706.46</v>
      </c>
      <c r="CR46" s="7">
        <v>75</v>
      </c>
      <c r="CS46" s="7">
        <v>7852706.46</v>
      </c>
      <c r="CT46" s="7">
        <v>0</v>
      </c>
      <c r="CU46" s="7">
        <v>0</v>
      </c>
      <c r="CV46" s="7">
        <v>62</v>
      </c>
      <c r="CW46" s="7">
        <v>44</v>
      </c>
      <c r="CX46" s="7"/>
      <c r="CY46" s="7">
        <v>67</v>
      </c>
      <c r="CZ46" s="7">
        <v>140</v>
      </c>
      <c r="DA46" s="8">
        <v>18690749.9822</v>
      </c>
      <c r="DB46" s="7">
        <v>140</v>
      </c>
      <c r="DC46" s="7">
        <v>18690749.9822</v>
      </c>
      <c r="DD46" s="7">
        <v>0</v>
      </c>
      <c r="DE46" s="7">
        <v>0</v>
      </c>
      <c r="DF46" s="7">
        <v>347</v>
      </c>
      <c r="DG46" s="7">
        <v>269</v>
      </c>
      <c r="DH46" s="7">
        <v>403.5</v>
      </c>
      <c r="DI46" s="7">
        <v>490</v>
      </c>
      <c r="DJ46" s="8">
        <v>77028443.267000005</v>
      </c>
      <c r="DK46" s="7">
        <v>490</v>
      </c>
      <c r="DL46" s="7">
        <v>77028443.267000005</v>
      </c>
      <c r="DM46" s="7">
        <v>0</v>
      </c>
      <c r="DN46" s="7">
        <v>0</v>
      </c>
      <c r="DO46" s="7">
        <v>19</v>
      </c>
      <c r="DP46" s="8">
        <v>2888890.0093999999</v>
      </c>
      <c r="DQ46" s="7">
        <v>60</v>
      </c>
      <c r="DR46" s="8">
        <v>8145237.4140000008</v>
      </c>
      <c r="DS46" s="7">
        <v>10</v>
      </c>
      <c r="DT46" s="8">
        <v>1459446.568</v>
      </c>
      <c r="DU46" s="7">
        <v>5346</v>
      </c>
      <c r="DV46" s="8">
        <v>810659882.75300026</v>
      </c>
      <c r="DW46" s="7">
        <v>5346</v>
      </c>
      <c r="DX46" s="8">
        <v>810659882.75300026</v>
      </c>
      <c r="DY46" s="7"/>
      <c r="DZ46" s="7"/>
    </row>
    <row r="47" spans="1:130" s="26" customFormat="1" ht="26.25" hidden="1" customHeight="1" x14ac:dyDescent="0.25">
      <c r="A47" s="23" t="s">
        <v>91</v>
      </c>
      <c r="B47" s="9" t="s">
        <v>87</v>
      </c>
      <c r="C47" s="9"/>
      <c r="D47" s="9"/>
      <c r="E47" s="9"/>
      <c r="F47" s="9"/>
      <c r="G47" s="9"/>
      <c r="H47" s="9"/>
      <c r="I47" s="9"/>
      <c r="J47" s="7">
        <v>123</v>
      </c>
      <c r="K47" s="7">
        <v>67</v>
      </c>
      <c r="L47" s="7">
        <v>93</v>
      </c>
      <c r="M47" s="7">
        <v>116</v>
      </c>
      <c r="N47" s="8">
        <v>15638374.4286</v>
      </c>
      <c r="O47" s="7">
        <v>116</v>
      </c>
      <c r="P47" s="7">
        <v>15638374.4286</v>
      </c>
      <c r="Q47" s="7">
        <v>0</v>
      </c>
      <c r="R47" s="7">
        <v>0</v>
      </c>
      <c r="S47" s="7">
        <v>1918</v>
      </c>
      <c r="T47" s="7">
        <v>1152</v>
      </c>
      <c r="U47" s="7">
        <v>1728</v>
      </c>
      <c r="V47" s="7">
        <v>1772</v>
      </c>
      <c r="W47" s="8">
        <v>318340442.73610008</v>
      </c>
      <c r="X47" s="7">
        <v>1772</v>
      </c>
      <c r="Y47" s="7">
        <v>318340442.73610008</v>
      </c>
      <c r="Z47" s="7">
        <v>0</v>
      </c>
      <c r="AA47" s="7">
        <v>0</v>
      </c>
      <c r="AB47" s="7">
        <v>140</v>
      </c>
      <c r="AC47" s="7">
        <v>101</v>
      </c>
      <c r="AD47" s="7">
        <v>151.5</v>
      </c>
      <c r="AE47" s="7">
        <v>75</v>
      </c>
      <c r="AF47" s="8">
        <v>14842722.010500001</v>
      </c>
      <c r="AG47" s="7">
        <v>75</v>
      </c>
      <c r="AH47" s="7">
        <v>14842722.010500001</v>
      </c>
      <c r="AI47" s="7"/>
      <c r="AJ47" s="7">
        <v>0</v>
      </c>
      <c r="AK47" s="7">
        <v>96</v>
      </c>
      <c r="AL47" s="7">
        <v>63</v>
      </c>
      <c r="AM47" s="7">
        <v>94.5</v>
      </c>
      <c r="AN47" s="7">
        <v>100</v>
      </c>
      <c r="AO47" s="8">
        <v>13243014.440000001</v>
      </c>
      <c r="AP47" s="7">
        <v>100</v>
      </c>
      <c r="AQ47" s="7">
        <v>13243014.440000001</v>
      </c>
      <c r="AR47" s="7">
        <v>0</v>
      </c>
      <c r="AS47" s="7">
        <v>0</v>
      </c>
      <c r="AT47" s="7">
        <v>749</v>
      </c>
      <c r="AU47" s="7">
        <v>527</v>
      </c>
      <c r="AV47" s="7">
        <v>790.5</v>
      </c>
      <c r="AW47" s="7">
        <v>1205</v>
      </c>
      <c r="AX47" s="8">
        <v>190055014.1604</v>
      </c>
      <c r="AY47" s="7">
        <v>1205</v>
      </c>
      <c r="AZ47" s="7">
        <v>190055014.1604</v>
      </c>
      <c r="BA47" s="7">
        <v>0</v>
      </c>
      <c r="BB47" s="7">
        <v>0</v>
      </c>
      <c r="BC47" s="7">
        <v>125</v>
      </c>
      <c r="BD47" s="7">
        <v>79</v>
      </c>
      <c r="BE47" s="7">
        <v>118.5</v>
      </c>
      <c r="BF47" s="7">
        <v>291</v>
      </c>
      <c r="BG47" s="8">
        <v>64133595.818000004</v>
      </c>
      <c r="BH47" s="7">
        <v>291</v>
      </c>
      <c r="BI47" s="7">
        <v>64133595.818000004</v>
      </c>
      <c r="BJ47" s="7">
        <v>0</v>
      </c>
      <c r="BK47" s="7">
        <v>0</v>
      </c>
      <c r="BL47" s="7">
        <v>170</v>
      </c>
      <c r="BM47" s="7">
        <v>82</v>
      </c>
      <c r="BN47" s="7">
        <v>123</v>
      </c>
      <c r="BO47" s="7">
        <v>150</v>
      </c>
      <c r="BP47" s="8">
        <v>14335692.538399998</v>
      </c>
      <c r="BQ47" s="7">
        <v>150</v>
      </c>
      <c r="BR47" s="7">
        <v>14335692.538399998</v>
      </c>
      <c r="BS47" s="7">
        <v>0</v>
      </c>
      <c r="BT47" s="7">
        <v>0</v>
      </c>
      <c r="BU47" s="7">
        <v>950</v>
      </c>
      <c r="BV47" s="7">
        <v>662</v>
      </c>
      <c r="BW47" s="7">
        <v>993</v>
      </c>
      <c r="BX47" s="7">
        <v>808</v>
      </c>
      <c r="BY47" s="8">
        <v>59815540.110399999</v>
      </c>
      <c r="BZ47" s="7">
        <v>808</v>
      </c>
      <c r="CA47" s="7">
        <v>59815540.110399999</v>
      </c>
      <c r="CB47" s="7">
        <v>0</v>
      </c>
      <c r="CC47" s="7">
        <v>0</v>
      </c>
      <c r="CD47" s="7">
        <v>10</v>
      </c>
      <c r="CE47" s="7">
        <v>9</v>
      </c>
      <c r="CF47" s="7">
        <v>13.5</v>
      </c>
      <c r="CG47" s="7">
        <v>20</v>
      </c>
      <c r="CH47" s="8">
        <v>2272465.4930000002</v>
      </c>
      <c r="CI47" s="7">
        <v>20</v>
      </c>
      <c r="CJ47" s="7">
        <v>2272465.4930000002</v>
      </c>
      <c r="CK47" s="7">
        <v>0</v>
      </c>
      <c r="CL47" s="7">
        <v>0</v>
      </c>
      <c r="CM47" s="7">
        <v>12</v>
      </c>
      <c r="CN47" s="7">
        <v>8</v>
      </c>
      <c r="CO47" s="7">
        <v>12</v>
      </c>
      <c r="CP47" s="7">
        <v>75</v>
      </c>
      <c r="CQ47" s="8">
        <v>7852706.46</v>
      </c>
      <c r="CR47" s="7">
        <v>75</v>
      </c>
      <c r="CS47" s="7">
        <v>7852706.46</v>
      </c>
      <c r="CT47" s="7">
        <v>0</v>
      </c>
      <c r="CU47" s="7">
        <v>0</v>
      </c>
      <c r="CV47" s="7">
        <v>62</v>
      </c>
      <c r="CW47" s="7">
        <v>44</v>
      </c>
      <c r="CX47" s="7"/>
      <c r="CY47" s="7">
        <v>67</v>
      </c>
      <c r="CZ47" s="7">
        <v>80</v>
      </c>
      <c r="DA47" s="8">
        <v>10603387.998199999</v>
      </c>
      <c r="DB47" s="7">
        <v>80</v>
      </c>
      <c r="DC47" s="7">
        <v>10603387.998199999</v>
      </c>
      <c r="DD47" s="7">
        <v>0</v>
      </c>
      <c r="DE47" s="7">
        <v>0</v>
      </c>
      <c r="DF47" s="7">
        <v>347</v>
      </c>
      <c r="DG47" s="7">
        <v>269</v>
      </c>
      <c r="DH47" s="7">
        <v>403.5</v>
      </c>
      <c r="DI47" s="7">
        <v>478</v>
      </c>
      <c r="DJ47" s="8">
        <v>76998473.189599991</v>
      </c>
      <c r="DK47" s="7">
        <v>478</v>
      </c>
      <c r="DL47" s="7">
        <v>76998473.189599991</v>
      </c>
      <c r="DM47" s="7">
        <v>0</v>
      </c>
      <c r="DN47" s="7">
        <v>0</v>
      </c>
      <c r="DO47" s="7">
        <v>19</v>
      </c>
      <c r="DP47" s="8">
        <v>2888890.0093999999</v>
      </c>
      <c r="DQ47" s="7">
        <v>100</v>
      </c>
      <c r="DR47" s="8">
        <v>13641871.940000001</v>
      </c>
      <c r="DS47" s="7">
        <v>10</v>
      </c>
      <c r="DT47" s="8">
        <v>1459446.568</v>
      </c>
      <c r="DU47" s="7">
        <v>5299</v>
      </c>
      <c r="DV47" s="8">
        <v>806121637.90060019</v>
      </c>
      <c r="DW47" s="7">
        <v>5299</v>
      </c>
      <c r="DX47" s="8">
        <v>806121637.90060019</v>
      </c>
      <c r="DY47" s="7">
        <v>0</v>
      </c>
      <c r="DZ47" s="7">
        <v>0</v>
      </c>
    </row>
    <row r="48" spans="1:130" s="26" customFormat="1" ht="17.25" hidden="1" customHeight="1" x14ac:dyDescent="0.25">
      <c r="A48" s="23" t="s">
        <v>92</v>
      </c>
      <c r="B48" s="9" t="s">
        <v>87</v>
      </c>
      <c r="C48" s="9"/>
      <c r="D48" s="9"/>
      <c r="E48" s="9"/>
      <c r="F48" s="9"/>
      <c r="G48" s="9"/>
      <c r="H48" s="9"/>
      <c r="I48" s="9"/>
      <c r="J48" s="7"/>
      <c r="K48" s="7"/>
      <c r="L48" s="7"/>
      <c r="M48" s="7">
        <v>116</v>
      </c>
      <c r="N48" s="8">
        <v>15638374.4286</v>
      </c>
      <c r="O48" s="7">
        <v>116</v>
      </c>
      <c r="P48" s="7">
        <v>15638374.4286</v>
      </c>
      <c r="Q48" s="7">
        <v>0</v>
      </c>
      <c r="R48" s="7">
        <v>0</v>
      </c>
      <c r="S48" s="7">
        <v>1918</v>
      </c>
      <c r="T48" s="7">
        <v>1152</v>
      </c>
      <c r="U48" s="7">
        <v>1728</v>
      </c>
      <c r="V48" s="7">
        <v>1772</v>
      </c>
      <c r="W48" s="8">
        <v>318340442.73610008</v>
      </c>
      <c r="X48" s="7">
        <v>1772</v>
      </c>
      <c r="Y48" s="7">
        <v>318340442.73610008</v>
      </c>
      <c r="Z48" s="7">
        <v>0</v>
      </c>
      <c r="AA48" s="7">
        <v>0</v>
      </c>
      <c r="AB48" s="7">
        <v>140</v>
      </c>
      <c r="AC48" s="7">
        <v>101</v>
      </c>
      <c r="AD48" s="7">
        <v>151.5</v>
      </c>
      <c r="AE48" s="7">
        <v>75</v>
      </c>
      <c r="AF48" s="8">
        <v>14842722.010500001</v>
      </c>
      <c r="AG48" s="7">
        <v>75</v>
      </c>
      <c r="AH48" s="7">
        <v>14842722.010500001</v>
      </c>
      <c r="AI48" s="7"/>
      <c r="AJ48" s="7">
        <v>0</v>
      </c>
      <c r="AK48" s="7">
        <v>96</v>
      </c>
      <c r="AL48" s="7">
        <v>63</v>
      </c>
      <c r="AM48" s="7">
        <v>94.5</v>
      </c>
      <c r="AN48" s="7">
        <v>100</v>
      </c>
      <c r="AO48" s="8">
        <v>13243014.440000001</v>
      </c>
      <c r="AP48" s="7">
        <v>100</v>
      </c>
      <c r="AQ48" s="7">
        <v>13243014.440000001</v>
      </c>
      <c r="AR48" s="7">
        <v>0</v>
      </c>
      <c r="AS48" s="7">
        <v>0</v>
      </c>
      <c r="AT48" s="7">
        <v>749</v>
      </c>
      <c r="AU48" s="7">
        <v>527</v>
      </c>
      <c r="AV48" s="7">
        <v>790.5</v>
      </c>
      <c r="AW48" s="7">
        <v>1135</v>
      </c>
      <c r="AX48" s="8">
        <v>180711195.18640003</v>
      </c>
      <c r="AY48" s="7">
        <v>1135</v>
      </c>
      <c r="AZ48" s="7">
        <v>180711195.18640003</v>
      </c>
      <c r="BA48" s="7">
        <v>0</v>
      </c>
      <c r="BB48" s="7">
        <v>0</v>
      </c>
      <c r="BC48" s="7">
        <v>125</v>
      </c>
      <c r="BD48" s="7">
        <v>79</v>
      </c>
      <c r="BE48" s="7">
        <v>118.5</v>
      </c>
      <c r="BF48" s="7">
        <v>288</v>
      </c>
      <c r="BG48" s="8">
        <v>63371167.989800006</v>
      </c>
      <c r="BH48" s="7">
        <v>288</v>
      </c>
      <c r="BI48" s="7">
        <v>63371167.989800006</v>
      </c>
      <c r="BJ48" s="7">
        <v>0</v>
      </c>
      <c r="BK48" s="7">
        <v>0</v>
      </c>
      <c r="BL48" s="7">
        <v>170</v>
      </c>
      <c r="BM48" s="7">
        <v>82</v>
      </c>
      <c r="BN48" s="7">
        <v>123</v>
      </c>
      <c r="BO48" s="7">
        <v>150</v>
      </c>
      <c r="BP48" s="8">
        <v>14335692.538399998</v>
      </c>
      <c r="BQ48" s="7">
        <v>150</v>
      </c>
      <c r="BR48" s="7">
        <v>14335692.538399998</v>
      </c>
      <c r="BS48" s="7">
        <v>0</v>
      </c>
      <c r="BT48" s="7">
        <v>0</v>
      </c>
      <c r="BU48" s="7">
        <v>950</v>
      </c>
      <c r="BV48" s="7">
        <v>662</v>
      </c>
      <c r="BW48" s="7">
        <v>993</v>
      </c>
      <c r="BX48" s="7">
        <v>808</v>
      </c>
      <c r="BY48" s="8">
        <v>59815540.110399999</v>
      </c>
      <c r="BZ48" s="7">
        <v>808</v>
      </c>
      <c r="CA48" s="7">
        <v>59815540.110399999</v>
      </c>
      <c r="CB48" s="7">
        <v>0</v>
      </c>
      <c r="CC48" s="7">
        <v>0</v>
      </c>
      <c r="CD48" s="7">
        <v>10</v>
      </c>
      <c r="CE48" s="7">
        <v>9</v>
      </c>
      <c r="CF48" s="7">
        <v>13.5</v>
      </c>
      <c r="CG48" s="7">
        <v>20</v>
      </c>
      <c r="CH48" s="8">
        <v>2272465.4930000002</v>
      </c>
      <c r="CI48" s="7">
        <v>20</v>
      </c>
      <c r="CJ48" s="7">
        <v>2272465.4930000002</v>
      </c>
      <c r="CK48" s="7">
        <v>0</v>
      </c>
      <c r="CL48" s="7">
        <v>0</v>
      </c>
      <c r="CM48" s="7">
        <v>12</v>
      </c>
      <c r="CN48" s="7">
        <v>8</v>
      </c>
      <c r="CO48" s="7">
        <v>12</v>
      </c>
      <c r="CP48" s="7">
        <v>75</v>
      </c>
      <c r="CQ48" s="8">
        <v>7852706.46</v>
      </c>
      <c r="CR48" s="7">
        <v>75</v>
      </c>
      <c r="CS48" s="7">
        <v>7852706.46</v>
      </c>
      <c r="CT48" s="7">
        <v>0</v>
      </c>
      <c r="CU48" s="7">
        <v>0</v>
      </c>
      <c r="CV48" s="7">
        <v>62</v>
      </c>
      <c r="CW48" s="7">
        <v>44</v>
      </c>
      <c r="CX48" s="7"/>
      <c r="CY48" s="7">
        <v>67</v>
      </c>
      <c r="CZ48" s="7">
        <v>80</v>
      </c>
      <c r="DA48" s="8">
        <v>10603387.998199999</v>
      </c>
      <c r="DB48" s="7">
        <v>80</v>
      </c>
      <c r="DC48" s="7">
        <v>10603387.998199999</v>
      </c>
      <c r="DD48" s="7">
        <v>0</v>
      </c>
      <c r="DE48" s="7">
        <v>0</v>
      </c>
      <c r="DF48" s="7">
        <v>347</v>
      </c>
      <c r="DG48" s="7">
        <v>269</v>
      </c>
      <c r="DH48" s="7">
        <v>403.5</v>
      </c>
      <c r="DI48" s="7">
        <v>478</v>
      </c>
      <c r="DJ48" s="8">
        <v>76998473.189599991</v>
      </c>
      <c r="DK48" s="7">
        <v>478</v>
      </c>
      <c r="DL48" s="7">
        <v>76998473.189599991</v>
      </c>
      <c r="DM48" s="7">
        <v>0</v>
      </c>
      <c r="DN48" s="7">
        <v>0</v>
      </c>
      <c r="DO48" s="7">
        <v>25</v>
      </c>
      <c r="DP48" s="8">
        <v>3801171.0649999999</v>
      </c>
      <c r="DQ48" s="7">
        <v>100</v>
      </c>
      <c r="DR48" s="8">
        <v>13641871.940000001</v>
      </c>
      <c r="DS48" s="7">
        <v>10</v>
      </c>
      <c r="DT48" s="8">
        <v>1459446.568</v>
      </c>
      <c r="DU48" s="7">
        <v>5232</v>
      </c>
      <c r="DV48" s="8">
        <v>796927672.15400004</v>
      </c>
      <c r="DW48" s="7">
        <v>5232</v>
      </c>
      <c r="DX48" s="8">
        <v>796927672.15400004</v>
      </c>
      <c r="DY48" s="7">
        <v>0</v>
      </c>
      <c r="DZ48" s="7">
        <v>0</v>
      </c>
    </row>
    <row r="49" spans="1:130" s="26" customFormat="1" ht="17.25" hidden="1" customHeight="1" x14ac:dyDescent="0.25">
      <c r="A49" s="23" t="s">
        <v>93</v>
      </c>
      <c r="B49" s="9" t="s">
        <v>87</v>
      </c>
      <c r="C49" s="9"/>
      <c r="D49" s="9"/>
      <c r="E49" s="9"/>
      <c r="F49" s="9"/>
      <c r="G49" s="9"/>
      <c r="H49" s="9"/>
      <c r="I49" s="9"/>
      <c r="J49" s="7">
        <f>SUM(J8:J43)</f>
        <v>243</v>
      </c>
      <c r="K49" s="7">
        <f>SUM(K8:K43)</f>
        <v>132</v>
      </c>
      <c r="L49" s="7">
        <f>SUM(L8:L43)</f>
        <v>186</v>
      </c>
      <c r="M49" s="7">
        <v>116</v>
      </c>
      <c r="N49" s="8">
        <v>15638374.4286</v>
      </c>
      <c r="O49" s="7">
        <v>116</v>
      </c>
      <c r="P49" s="7">
        <v>15638374.4286</v>
      </c>
      <c r="Q49" s="7">
        <v>0</v>
      </c>
      <c r="R49" s="7">
        <v>0</v>
      </c>
      <c r="S49" s="7">
        <v>1918</v>
      </c>
      <c r="T49" s="7">
        <v>1152</v>
      </c>
      <c r="U49" s="7">
        <v>1728</v>
      </c>
      <c r="V49" s="7">
        <v>1772</v>
      </c>
      <c r="W49" s="8">
        <v>318340442.73610008</v>
      </c>
      <c r="X49" s="7">
        <v>1772</v>
      </c>
      <c r="Y49" s="7">
        <v>318340442.73610008</v>
      </c>
      <c r="Z49" s="7">
        <v>0</v>
      </c>
      <c r="AA49" s="7">
        <v>0</v>
      </c>
      <c r="AB49" s="7">
        <v>140</v>
      </c>
      <c r="AC49" s="7">
        <v>101</v>
      </c>
      <c r="AD49" s="7">
        <v>151.5</v>
      </c>
      <c r="AE49" s="7">
        <v>75</v>
      </c>
      <c r="AF49" s="8">
        <v>14842722.010500001</v>
      </c>
      <c r="AG49" s="7">
        <v>75</v>
      </c>
      <c r="AH49" s="7">
        <v>14842722.010500001</v>
      </c>
      <c r="AI49" s="7"/>
      <c r="AJ49" s="7">
        <v>0</v>
      </c>
      <c r="AK49" s="7">
        <v>96</v>
      </c>
      <c r="AL49" s="7">
        <v>63</v>
      </c>
      <c r="AM49" s="7">
        <v>94.5</v>
      </c>
      <c r="AN49" s="7">
        <v>100</v>
      </c>
      <c r="AO49" s="8">
        <v>13243014.440000001</v>
      </c>
      <c r="AP49" s="7">
        <v>100</v>
      </c>
      <c r="AQ49" s="7">
        <v>13243014.440000001</v>
      </c>
      <c r="AR49" s="7">
        <v>0</v>
      </c>
      <c r="AS49" s="7">
        <v>0</v>
      </c>
      <c r="AT49" s="7">
        <v>749</v>
      </c>
      <c r="AU49" s="7">
        <v>527</v>
      </c>
      <c r="AV49" s="7">
        <v>790.5</v>
      </c>
      <c r="AW49" s="7">
        <v>1135</v>
      </c>
      <c r="AX49" s="8">
        <v>180711195.18640003</v>
      </c>
      <c r="AY49" s="7">
        <v>1135</v>
      </c>
      <c r="AZ49" s="7">
        <v>180711195.18640003</v>
      </c>
      <c r="BA49" s="7">
        <v>0</v>
      </c>
      <c r="BB49" s="7">
        <v>0</v>
      </c>
      <c r="BC49" s="7">
        <v>125</v>
      </c>
      <c r="BD49" s="7">
        <v>79</v>
      </c>
      <c r="BE49" s="7">
        <v>118.5</v>
      </c>
      <c r="BF49" s="7">
        <v>288</v>
      </c>
      <c r="BG49" s="8">
        <v>63371167.989800006</v>
      </c>
      <c r="BH49" s="7">
        <v>288</v>
      </c>
      <c r="BI49" s="7">
        <v>63371167.989800006</v>
      </c>
      <c r="BJ49" s="7">
        <v>0</v>
      </c>
      <c r="BK49" s="7">
        <v>0</v>
      </c>
      <c r="BL49" s="7">
        <v>170</v>
      </c>
      <c r="BM49" s="7">
        <v>82</v>
      </c>
      <c r="BN49" s="7">
        <v>123</v>
      </c>
      <c r="BO49" s="7">
        <v>150</v>
      </c>
      <c r="BP49" s="8">
        <v>14335692.538399998</v>
      </c>
      <c r="BQ49" s="7">
        <v>150</v>
      </c>
      <c r="BR49" s="7">
        <v>14335692.538399998</v>
      </c>
      <c r="BS49" s="7">
        <v>0</v>
      </c>
      <c r="BT49" s="7">
        <v>0</v>
      </c>
      <c r="BU49" s="7">
        <v>950</v>
      </c>
      <c r="BV49" s="7">
        <v>662</v>
      </c>
      <c r="BW49" s="7">
        <v>993</v>
      </c>
      <c r="BX49" s="7">
        <v>808</v>
      </c>
      <c r="BY49" s="8">
        <v>59815540.110399999</v>
      </c>
      <c r="BZ49" s="7">
        <v>808</v>
      </c>
      <c r="CA49" s="7">
        <v>59815540.110399999</v>
      </c>
      <c r="CB49" s="7">
        <v>0</v>
      </c>
      <c r="CC49" s="7">
        <v>0</v>
      </c>
      <c r="CD49" s="7">
        <v>10</v>
      </c>
      <c r="CE49" s="7">
        <v>9</v>
      </c>
      <c r="CF49" s="7">
        <v>13.5</v>
      </c>
      <c r="CG49" s="7">
        <v>20</v>
      </c>
      <c r="CH49" s="8">
        <v>2272465.4930000002</v>
      </c>
      <c r="CI49" s="7">
        <v>20</v>
      </c>
      <c r="CJ49" s="7">
        <v>2272465.4930000002</v>
      </c>
      <c r="CK49" s="7">
        <v>0</v>
      </c>
      <c r="CL49" s="7">
        <v>0</v>
      </c>
      <c r="CM49" s="7">
        <v>12</v>
      </c>
      <c r="CN49" s="7">
        <v>8</v>
      </c>
      <c r="CO49" s="7">
        <v>12</v>
      </c>
      <c r="CP49" s="7">
        <v>70</v>
      </c>
      <c r="CQ49" s="8">
        <v>7329192.6960000005</v>
      </c>
      <c r="CR49" s="7">
        <v>70</v>
      </c>
      <c r="CS49" s="7">
        <v>7329192.6960000005</v>
      </c>
      <c r="CT49" s="7">
        <v>0</v>
      </c>
      <c r="CU49" s="7">
        <v>0</v>
      </c>
      <c r="CV49" s="7">
        <v>62</v>
      </c>
      <c r="CW49" s="7">
        <v>44</v>
      </c>
      <c r="CX49" s="7"/>
      <c r="CY49" s="7">
        <v>67</v>
      </c>
      <c r="CZ49" s="7">
        <v>80</v>
      </c>
      <c r="DA49" s="8">
        <v>10603387.998199999</v>
      </c>
      <c r="DB49" s="7">
        <v>80</v>
      </c>
      <c r="DC49" s="7">
        <v>10603387.998199999</v>
      </c>
      <c r="DD49" s="7">
        <v>0</v>
      </c>
      <c r="DE49" s="7">
        <v>0</v>
      </c>
      <c r="DF49" s="7">
        <v>347</v>
      </c>
      <c r="DG49" s="7">
        <v>269</v>
      </c>
      <c r="DH49" s="7">
        <v>403.5</v>
      </c>
      <c r="DI49" s="7">
        <v>478</v>
      </c>
      <c r="DJ49" s="8">
        <v>76998473.189599991</v>
      </c>
      <c r="DK49" s="7">
        <v>478</v>
      </c>
      <c r="DL49" s="7">
        <v>76998473.189599991</v>
      </c>
      <c r="DM49" s="7">
        <v>0</v>
      </c>
      <c r="DN49" s="7">
        <v>0</v>
      </c>
      <c r="DO49" s="7">
        <v>25</v>
      </c>
      <c r="DP49" s="8">
        <v>3801171.0649999999</v>
      </c>
      <c r="DQ49" s="7">
        <v>100</v>
      </c>
      <c r="DR49" s="8">
        <v>13641871.940000001</v>
      </c>
      <c r="DS49" s="7">
        <v>10</v>
      </c>
      <c r="DT49" s="8">
        <v>1459446.568</v>
      </c>
      <c r="DU49" s="7">
        <v>5227</v>
      </c>
      <c r="DV49" s="8">
        <v>796404158.3900001</v>
      </c>
      <c r="DW49" s="7">
        <v>5227</v>
      </c>
      <c r="DX49" s="8">
        <v>796404158.3900001</v>
      </c>
      <c r="DY49" s="7">
        <f>SUM(DY8:DY43)</f>
        <v>0</v>
      </c>
      <c r="DZ49" s="7">
        <f>SUM(DZ8:DZ43)</f>
        <v>0</v>
      </c>
    </row>
    <row r="50" spans="1:130" s="26" customFormat="1" ht="17.25" hidden="1" customHeight="1" x14ac:dyDescent="0.25">
      <c r="A50" s="23" t="s">
        <v>94</v>
      </c>
      <c r="B50" s="9" t="s">
        <v>87</v>
      </c>
      <c r="C50" s="9"/>
      <c r="D50" s="9"/>
      <c r="E50" s="9"/>
      <c r="F50" s="9"/>
      <c r="G50" s="9"/>
      <c r="H50" s="9"/>
      <c r="I50" s="9"/>
      <c r="J50" s="7">
        <v>123</v>
      </c>
      <c r="K50" s="7">
        <v>67</v>
      </c>
      <c r="L50" s="7">
        <v>93</v>
      </c>
      <c r="M50" s="7">
        <v>116</v>
      </c>
      <c r="N50" s="8">
        <v>15638374.4286</v>
      </c>
      <c r="O50" s="7">
        <v>116</v>
      </c>
      <c r="P50" s="7">
        <v>15638374.4286</v>
      </c>
      <c r="Q50" s="7">
        <v>0</v>
      </c>
      <c r="R50" s="7">
        <v>0</v>
      </c>
      <c r="S50" s="7">
        <v>1918</v>
      </c>
      <c r="T50" s="7">
        <v>1152</v>
      </c>
      <c r="U50" s="7">
        <v>1728</v>
      </c>
      <c r="V50" s="7">
        <v>1772</v>
      </c>
      <c r="W50" s="8">
        <v>318340442.73610008</v>
      </c>
      <c r="X50" s="7">
        <v>1772</v>
      </c>
      <c r="Y50" s="7">
        <v>318340442.73610008</v>
      </c>
      <c r="Z50" s="7">
        <v>0</v>
      </c>
      <c r="AA50" s="7">
        <v>0</v>
      </c>
      <c r="AB50" s="7">
        <v>140</v>
      </c>
      <c r="AC50" s="7">
        <v>101</v>
      </c>
      <c r="AD50" s="7">
        <v>151.5</v>
      </c>
      <c r="AE50" s="7">
        <v>140</v>
      </c>
      <c r="AF50" s="8">
        <v>26759986.140000004</v>
      </c>
      <c r="AG50" s="7">
        <v>140</v>
      </c>
      <c r="AH50" s="7">
        <v>26759986.140000004</v>
      </c>
      <c r="AI50" s="7"/>
      <c r="AJ50" s="7">
        <v>0</v>
      </c>
      <c r="AK50" s="7">
        <v>96</v>
      </c>
      <c r="AL50" s="7">
        <v>63</v>
      </c>
      <c r="AM50" s="7">
        <v>94.5</v>
      </c>
      <c r="AN50" s="7">
        <v>100</v>
      </c>
      <c r="AO50" s="8">
        <v>13243014.440000001</v>
      </c>
      <c r="AP50" s="7">
        <v>100</v>
      </c>
      <c r="AQ50" s="7">
        <v>13243014.440000001</v>
      </c>
      <c r="AR50" s="7">
        <v>0</v>
      </c>
      <c r="AS50" s="7">
        <v>0</v>
      </c>
      <c r="AT50" s="7">
        <v>749</v>
      </c>
      <c r="AU50" s="7">
        <v>527</v>
      </c>
      <c r="AV50" s="7">
        <v>790.5</v>
      </c>
      <c r="AW50" s="7">
        <v>1135</v>
      </c>
      <c r="AX50" s="8">
        <v>180711195.18640003</v>
      </c>
      <c r="AY50" s="7">
        <v>1135</v>
      </c>
      <c r="AZ50" s="7">
        <v>180711195.18640003</v>
      </c>
      <c r="BA50" s="7">
        <v>0</v>
      </c>
      <c r="BB50" s="7">
        <v>0</v>
      </c>
      <c r="BC50" s="7">
        <v>125</v>
      </c>
      <c r="BD50" s="7">
        <v>79</v>
      </c>
      <c r="BE50" s="7">
        <v>118.5</v>
      </c>
      <c r="BF50" s="7">
        <v>288</v>
      </c>
      <c r="BG50" s="8">
        <v>63371167.989800006</v>
      </c>
      <c r="BH50" s="7">
        <v>288</v>
      </c>
      <c r="BI50" s="7">
        <v>63371167.989800006</v>
      </c>
      <c r="BJ50" s="7">
        <v>0</v>
      </c>
      <c r="BK50" s="7">
        <v>0</v>
      </c>
      <c r="BL50" s="7">
        <v>170</v>
      </c>
      <c r="BM50" s="7">
        <v>82</v>
      </c>
      <c r="BN50" s="7">
        <v>123</v>
      </c>
      <c r="BO50" s="7">
        <v>150</v>
      </c>
      <c r="BP50" s="8">
        <v>14335692.538399998</v>
      </c>
      <c r="BQ50" s="7">
        <v>150</v>
      </c>
      <c r="BR50" s="7">
        <v>14335692.538399998</v>
      </c>
      <c r="BS50" s="7">
        <v>0</v>
      </c>
      <c r="BT50" s="7">
        <v>0</v>
      </c>
      <c r="BU50" s="7">
        <v>950</v>
      </c>
      <c r="BV50" s="7">
        <v>662</v>
      </c>
      <c r="BW50" s="7">
        <v>993</v>
      </c>
      <c r="BX50" s="7">
        <v>808</v>
      </c>
      <c r="BY50" s="8">
        <v>59815540.110399999</v>
      </c>
      <c r="BZ50" s="7">
        <v>808</v>
      </c>
      <c r="CA50" s="7">
        <v>59815540.110399999</v>
      </c>
      <c r="CB50" s="7">
        <v>0</v>
      </c>
      <c r="CC50" s="7">
        <v>0</v>
      </c>
      <c r="CD50" s="7">
        <v>10</v>
      </c>
      <c r="CE50" s="7">
        <v>9</v>
      </c>
      <c r="CF50" s="7">
        <v>13.5</v>
      </c>
      <c r="CG50" s="7">
        <v>20</v>
      </c>
      <c r="CH50" s="8">
        <v>2272465.4930000002</v>
      </c>
      <c r="CI50" s="7">
        <v>20</v>
      </c>
      <c r="CJ50" s="7">
        <v>2272465.4930000002</v>
      </c>
      <c r="CK50" s="7">
        <v>0</v>
      </c>
      <c r="CL50" s="7">
        <v>0</v>
      </c>
      <c r="CM50" s="7">
        <v>12</v>
      </c>
      <c r="CN50" s="7">
        <v>8</v>
      </c>
      <c r="CO50" s="7">
        <v>12</v>
      </c>
      <c r="CP50" s="7">
        <v>70</v>
      </c>
      <c r="CQ50" s="8">
        <v>7329192.6960000005</v>
      </c>
      <c r="CR50" s="7">
        <v>70</v>
      </c>
      <c r="CS50" s="7">
        <v>7329192.6960000005</v>
      </c>
      <c r="CT50" s="7">
        <v>0</v>
      </c>
      <c r="CU50" s="7">
        <v>0</v>
      </c>
      <c r="CV50" s="7">
        <v>62</v>
      </c>
      <c r="CW50" s="7">
        <v>44</v>
      </c>
      <c r="CX50" s="7"/>
      <c r="CY50" s="7">
        <v>67</v>
      </c>
      <c r="CZ50" s="7">
        <v>80</v>
      </c>
      <c r="DA50" s="8">
        <v>10603387.998199999</v>
      </c>
      <c r="DB50" s="7">
        <v>80</v>
      </c>
      <c r="DC50" s="7">
        <v>10603387.998199999</v>
      </c>
      <c r="DD50" s="7">
        <v>0</v>
      </c>
      <c r="DE50" s="7">
        <v>0</v>
      </c>
      <c r="DF50" s="7">
        <v>347</v>
      </c>
      <c r="DG50" s="7">
        <v>269</v>
      </c>
      <c r="DH50" s="7">
        <v>403.5</v>
      </c>
      <c r="DI50" s="7">
        <v>478</v>
      </c>
      <c r="DJ50" s="8">
        <v>76998473.189599991</v>
      </c>
      <c r="DK50" s="7">
        <v>478</v>
      </c>
      <c r="DL50" s="7">
        <v>76998473.189599991</v>
      </c>
      <c r="DM50" s="7">
        <v>0</v>
      </c>
      <c r="DN50" s="7">
        <v>0</v>
      </c>
      <c r="DO50" s="7">
        <v>25</v>
      </c>
      <c r="DP50" s="8">
        <v>3801171.0649999999</v>
      </c>
      <c r="DQ50" s="7">
        <v>100</v>
      </c>
      <c r="DR50" s="8">
        <v>13641871.940000001</v>
      </c>
      <c r="DS50" s="7">
        <v>10</v>
      </c>
      <c r="DT50" s="8">
        <v>1459446.568</v>
      </c>
      <c r="DU50" s="7">
        <v>5292</v>
      </c>
      <c r="DV50" s="8">
        <v>808321422.51950002</v>
      </c>
      <c r="DW50" s="7">
        <v>5292</v>
      </c>
      <c r="DX50" s="8">
        <v>808321422.51950002</v>
      </c>
      <c r="DY50" s="7">
        <v>0</v>
      </c>
      <c r="DZ50" s="7">
        <v>0</v>
      </c>
    </row>
    <row r="51" spans="1:130" s="26" customFormat="1" ht="15.75" hidden="1" x14ac:dyDescent="0.25">
      <c r="A51" s="27" t="s">
        <v>95</v>
      </c>
      <c r="B51" s="9"/>
      <c r="C51" s="9"/>
      <c r="D51" s="9"/>
      <c r="E51" s="9"/>
      <c r="F51" s="9"/>
      <c r="G51" s="9"/>
      <c r="H51" s="9"/>
      <c r="I51" s="9"/>
      <c r="J51" s="7"/>
      <c r="K51" s="7"/>
      <c r="L51" s="7"/>
      <c r="M51" s="7">
        <f>M$43-M$44</f>
        <v>0</v>
      </c>
      <c r="N51" s="7">
        <f t="shared" ref="N51:BY51" si="42">N$43-N$44</f>
        <v>0</v>
      </c>
      <c r="O51" s="7">
        <f t="shared" si="42"/>
        <v>0</v>
      </c>
      <c r="P51" s="7">
        <f t="shared" si="42"/>
        <v>0</v>
      </c>
      <c r="Q51" s="7">
        <f t="shared" si="42"/>
        <v>0</v>
      </c>
      <c r="R51" s="7">
        <f t="shared" si="42"/>
        <v>0</v>
      </c>
      <c r="S51" s="7">
        <f t="shared" si="42"/>
        <v>0</v>
      </c>
      <c r="T51" s="7">
        <f t="shared" si="42"/>
        <v>0</v>
      </c>
      <c r="U51" s="7">
        <f t="shared" si="42"/>
        <v>0</v>
      </c>
      <c r="V51" s="7">
        <f t="shared" si="42"/>
        <v>0</v>
      </c>
      <c r="W51" s="7">
        <f t="shared" si="42"/>
        <v>0</v>
      </c>
      <c r="X51" s="7">
        <f t="shared" si="42"/>
        <v>0</v>
      </c>
      <c r="Y51" s="7">
        <f t="shared" si="42"/>
        <v>0</v>
      </c>
      <c r="Z51" s="7">
        <f t="shared" si="42"/>
        <v>0</v>
      </c>
      <c r="AA51" s="7">
        <f t="shared" si="42"/>
        <v>0</v>
      </c>
      <c r="AB51" s="7">
        <f t="shared" si="42"/>
        <v>0</v>
      </c>
      <c r="AC51" s="7">
        <f t="shared" si="42"/>
        <v>0</v>
      </c>
      <c r="AD51" s="7">
        <f t="shared" si="42"/>
        <v>0</v>
      </c>
      <c r="AE51" s="7">
        <f t="shared" si="42"/>
        <v>0</v>
      </c>
      <c r="AF51" s="7">
        <f t="shared" si="42"/>
        <v>0</v>
      </c>
      <c r="AG51" s="7">
        <f t="shared" si="42"/>
        <v>0</v>
      </c>
      <c r="AH51" s="7">
        <f t="shared" si="42"/>
        <v>0</v>
      </c>
      <c r="AI51" s="7">
        <f t="shared" si="42"/>
        <v>0</v>
      </c>
      <c r="AJ51" s="7">
        <f t="shared" si="42"/>
        <v>0</v>
      </c>
      <c r="AK51" s="7">
        <f t="shared" si="42"/>
        <v>0</v>
      </c>
      <c r="AL51" s="7">
        <f t="shared" si="42"/>
        <v>0</v>
      </c>
      <c r="AM51" s="7">
        <f t="shared" si="42"/>
        <v>0</v>
      </c>
      <c r="AN51" s="7">
        <f t="shared" si="42"/>
        <v>0</v>
      </c>
      <c r="AO51" s="7">
        <f t="shared" si="42"/>
        <v>0</v>
      </c>
      <c r="AP51" s="7">
        <f t="shared" si="42"/>
        <v>0</v>
      </c>
      <c r="AQ51" s="7">
        <f t="shared" si="42"/>
        <v>0</v>
      </c>
      <c r="AR51" s="7">
        <f t="shared" si="42"/>
        <v>0</v>
      </c>
      <c r="AS51" s="7">
        <f t="shared" si="42"/>
        <v>0</v>
      </c>
      <c r="AT51" s="7">
        <f t="shared" si="42"/>
        <v>0</v>
      </c>
      <c r="AU51" s="7">
        <f t="shared" si="42"/>
        <v>0</v>
      </c>
      <c r="AV51" s="7">
        <f t="shared" si="42"/>
        <v>0</v>
      </c>
      <c r="AW51" s="7">
        <f t="shared" si="42"/>
        <v>0</v>
      </c>
      <c r="AX51" s="7">
        <f t="shared" si="42"/>
        <v>0</v>
      </c>
      <c r="AY51" s="7">
        <f t="shared" si="42"/>
        <v>0</v>
      </c>
      <c r="AZ51" s="7">
        <f t="shared" si="42"/>
        <v>0</v>
      </c>
      <c r="BA51" s="7">
        <f t="shared" si="42"/>
        <v>0</v>
      </c>
      <c r="BB51" s="7">
        <f t="shared" si="42"/>
        <v>0</v>
      </c>
      <c r="BC51" s="7">
        <f t="shared" si="42"/>
        <v>0</v>
      </c>
      <c r="BD51" s="7">
        <f t="shared" si="42"/>
        <v>0</v>
      </c>
      <c r="BE51" s="7">
        <f t="shared" si="42"/>
        <v>0</v>
      </c>
      <c r="BF51" s="7">
        <f t="shared" si="42"/>
        <v>0</v>
      </c>
      <c r="BG51" s="7">
        <f t="shared" si="42"/>
        <v>0</v>
      </c>
      <c r="BH51" s="7">
        <f t="shared" si="42"/>
        <v>0</v>
      </c>
      <c r="BI51" s="7">
        <f t="shared" si="42"/>
        <v>0</v>
      </c>
      <c r="BJ51" s="7">
        <f t="shared" si="42"/>
        <v>0</v>
      </c>
      <c r="BK51" s="7">
        <f t="shared" si="42"/>
        <v>0</v>
      </c>
      <c r="BL51" s="7">
        <f t="shared" si="42"/>
        <v>0</v>
      </c>
      <c r="BM51" s="7">
        <f t="shared" si="42"/>
        <v>0</v>
      </c>
      <c r="BN51" s="7">
        <f t="shared" si="42"/>
        <v>0</v>
      </c>
      <c r="BO51" s="7">
        <f t="shared" si="42"/>
        <v>0</v>
      </c>
      <c r="BP51" s="7">
        <f t="shared" si="42"/>
        <v>0</v>
      </c>
      <c r="BQ51" s="7">
        <f t="shared" si="42"/>
        <v>0</v>
      </c>
      <c r="BR51" s="7">
        <f t="shared" si="42"/>
        <v>0</v>
      </c>
      <c r="BS51" s="7">
        <f t="shared" si="42"/>
        <v>0</v>
      </c>
      <c r="BT51" s="7">
        <f t="shared" si="42"/>
        <v>0</v>
      </c>
      <c r="BU51" s="7">
        <f t="shared" si="42"/>
        <v>0</v>
      </c>
      <c r="BV51" s="7">
        <f t="shared" si="42"/>
        <v>0</v>
      </c>
      <c r="BW51" s="7">
        <f t="shared" si="42"/>
        <v>0</v>
      </c>
      <c r="BX51" s="7">
        <f t="shared" si="42"/>
        <v>0</v>
      </c>
      <c r="BY51" s="7">
        <f t="shared" si="42"/>
        <v>0</v>
      </c>
      <c r="BZ51" s="7">
        <f t="shared" ref="BZ51:DX51" si="43">BZ$43-BZ$44</f>
        <v>0</v>
      </c>
      <c r="CA51" s="7">
        <f t="shared" si="43"/>
        <v>0</v>
      </c>
      <c r="CB51" s="7">
        <f t="shared" si="43"/>
        <v>0</v>
      </c>
      <c r="CC51" s="7">
        <f t="shared" si="43"/>
        <v>0</v>
      </c>
      <c r="CD51" s="7">
        <f t="shared" si="43"/>
        <v>0</v>
      </c>
      <c r="CE51" s="7">
        <f t="shared" si="43"/>
        <v>0</v>
      </c>
      <c r="CF51" s="7">
        <f t="shared" si="43"/>
        <v>0</v>
      </c>
      <c r="CG51" s="7">
        <f t="shared" si="43"/>
        <v>0</v>
      </c>
      <c r="CH51" s="7">
        <f t="shared" si="43"/>
        <v>0</v>
      </c>
      <c r="CI51" s="7">
        <f t="shared" si="43"/>
        <v>0</v>
      </c>
      <c r="CJ51" s="7">
        <f t="shared" si="43"/>
        <v>0</v>
      </c>
      <c r="CK51" s="7">
        <f t="shared" si="43"/>
        <v>0</v>
      </c>
      <c r="CL51" s="7">
        <f t="shared" si="43"/>
        <v>0</v>
      </c>
      <c r="CM51" s="7">
        <f t="shared" si="43"/>
        <v>0</v>
      </c>
      <c r="CN51" s="7">
        <f t="shared" si="43"/>
        <v>0</v>
      </c>
      <c r="CO51" s="7">
        <f t="shared" si="43"/>
        <v>0</v>
      </c>
      <c r="CP51" s="7">
        <f t="shared" si="43"/>
        <v>0</v>
      </c>
      <c r="CQ51" s="7">
        <f t="shared" si="43"/>
        <v>0</v>
      </c>
      <c r="CR51" s="7">
        <f t="shared" si="43"/>
        <v>0</v>
      </c>
      <c r="CS51" s="7">
        <f t="shared" si="43"/>
        <v>0</v>
      </c>
      <c r="CT51" s="7">
        <f t="shared" si="43"/>
        <v>0</v>
      </c>
      <c r="CU51" s="7">
        <f t="shared" si="43"/>
        <v>0</v>
      </c>
      <c r="CV51" s="7">
        <f t="shared" si="43"/>
        <v>0</v>
      </c>
      <c r="CW51" s="7">
        <f t="shared" si="43"/>
        <v>0</v>
      </c>
      <c r="CX51" s="7">
        <f t="shared" si="43"/>
        <v>0</v>
      </c>
      <c r="CY51" s="7">
        <f t="shared" si="43"/>
        <v>0</v>
      </c>
      <c r="CZ51" s="7">
        <f t="shared" si="43"/>
        <v>0</v>
      </c>
      <c r="DA51" s="7">
        <f t="shared" si="43"/>
        <v>0</v>
      </c>
      <c r="DB51" s="7">
        <f t="shared" si="43"/>
        <v>0</v>
      </c>
      <c r="DC51" s="7">
        <f t="shared" si="43"/>
        <v>0</v>
      </c>
      <c r="DD51" s="7">
        <f t="shared" si="43"/>
        <v>0</v>
      </c>
      <c r="DE51" s="7">
        <f t="shared" si="43"/>
        <v>0</v>
      </c>
      <c r="DF51" s="7">
        <f t="shared" si="43"/>
        <v>0</v>
      </c>
      <c r="DG51" s="7">
        <f t="shared" si="43"/>
        <v>0</v>
      </c>
      <c r="DH51" s="7">
        <f t="shared" si="43"/>
        <v>0</v>
      </c>
      <c r="DI51" s="7">
        <f t="shared" si="43"/>
        <v>-33</v>
      </c>
      <c r="DJ51" s="7">
        <f t="shared" si="43"/>
        <v>-6315065.1921999902</v>
      </c>
      <c r="DK51" s="7">
        <f t="shared" si="43"/>
        <v>-33</v>
      </c>
      <c r="DL51" s="7">
        <f t="shared" si="43"/>
        <v>-6315065.1921999902</v>
      </c>
      <c r="DM51" s="7">
        <f t="shared" si="43"/>
        <v>0</v>
      </c>
      <c r="DN51" s="7">
        <f t="shared" si="43"/>
        <v>0</v>
      </c>
      <c r="DO51" s="7">
        <f t="shared" si="43"/>
        <v>-7</v>
      </c>
      <c r="DP51" s="7">
        <f t="shared" si="43"/>
        <v>-1064327.8981999999</v>
      </c>
      <c r="DQ51" s="7">
        <f t="shared" si="43"/>
        <v>-10</v>
      </c>
      <c r="DR51" s="7">
        <f t="shared" si="43"/>
        <v>-1357539.5690000001</v>
      </c>
      <c r="DS51" s="7">
        <f t="shared" si="43"/>
        <v>0</v>
      </c>
      <c r="DT51" s="7">
        <f t="shared" si="43"/>
        <v>0</v>
      </c>
      <c r="DU51" s="7">
        <f t="shared" si="43"/>
        <v>-50</v>
      </c>
      <c r="DV51" s="7">
        <f t="shared" si="43"/>
        <v>-8736932.6593999863</v>
      </c>
      <c r="DW51" s="7">
        <f t="shared" si="43"/>
        <v>-50</v>
      </c>
      <c r="DX51" s="7">
        <f t="shared" si="43"/>
        <v>-8736932.6593999863</v>
      </c>
      <c r="DY51" s="7">
        <f>DY$43-DY$48</f>
        <v>0</v>
      </c>
      <c r="DZ51" s="7">
        <f>DZ$43-DZ$48</f>
        <v>0</v>
      </c>
    </row>
    <row r="52" spans="1:130" s="26" customFormat="1" ht="15.75" hidden="1" x14ac:dyDescent="0.25">
      <c r="B52" s="11"/>
      <c r="C52" s="11"/>
      <c r="D52" s="11"/>
      <c r="E52" s="11"/>
      <c r="F52" s="11"/>
      <c r="G52" s="11"/>
      <c r="H52" s="11"/>
      <c r="I52" s="11"/>
      <c r="J52" s="10"/>
      <c r="K52" s="10"/>
      <c r="L52" s="10"/>
      <c r="M52" s="10"/>
      <c r="N52" s="12"/>
      <c r="O52" s="10"/>
      <c r="P52" s="10"/>
      <c r="Q52" s="10"/>
      <c r="R52" s="10"/>
      <c r="S52" s="10"/>
      <c r="T52" s="10"/>
      <c r="U52" s="10"/>
      <c r="V52" s="10"/>
      <c r="W52" s="12"/>
      <c r="X52" s="10"/>
      <c r="Y52" s="10"/>
      <c r="Z52" s="10"/>
      <c r="AA52" s="10"/>
      <c r="AB52" s="10"/>
      <c r="AC52" s="10"/>
      <c r="AD52" s="10"/>
      <c r="AE52" s="10"/>
      <c r="AF52" s="12"/>
      <c r="AG52" s="10"/>
      <c r="AH52" s="10"/>
      <c r="AI52" s="10"/>
      <c r="AJ52" s="10"/>
      <c r="AK52" s="10"/>
      <c r="AL52" s="10"/>
      <c r="AM52" s="10"/>
      <c r="AN52" s="10"/>
      <c r="AO52" s="12"/>
      <c r="AP52" s="10"/>
      <c r="AQ52" s="10"/>
      <c r="AR52" s="10"/>
      <c r="AS52" s="10"/>
      <c r="AT52" s="10"/>
      <c r="AU52" s="10"/>
      <c r="AV52" s="10"/>
      <c r="AW52" s="10"/>
      <c r="AX52" s="12"/>
      <c r="AY52" s="10"/>
      <c r="AZ52" s="10"/>
      <c r="BA52" s="10"/>
      <c r="BB52" s="10"/>
      <c r="BC52" s="10"/>
      <c r="BD52" s="10"/>
      <c r="BE52" s="10"/>
      <c r="BF52" s="10"/>
      <c r="BG52" s="12"/>
      <c r="BH52" s="10"/>
      <c r="BI52" s="10"/>
      <c r="BJ52" s="10"/>
      <c r="BK52" s="10"/>
      <c r="BL52" s="10"/>
      <c r="BM52" s="10"/>
      <c r="BN52" s="10"/>
      <c r="BO52" s="10"/>
      <c r="BP52" s="12"/>
      <c r="BQ52" s="10"/>
      <c r="BR52" s="10"/>
      <c r="BS52" s="10"/>
      <c r="BT52" s="10"/>
      <c r="BU52" s="10"/>
      <c r="BV52" s="10"/>
      <c r="BW52" s="10"/>
      <c r="BX52" s="10"/>
      <c r="BY52" s="12"/>
      <c r="BZ52" s="10"/>
      <c r="CA52" s="10"/>
      <c r="CB52" s="10"/>
      <c r="CC52" s="10"/>
      <c r="CD52" s="10"/>
      <c r="CE52" s="10"/>
      <c r="CF52" s="10"/>
      <c r="CG52" s="10"/>
      <c r="CH52" s="12"/>
      <c r="CI52" s="10"/>
      <c r="CJ52" s="10"/>
      <c r="CK52" s="10"/>
      <c r="CL52" s="10"/>
      <c r="CM52" s="10"/>
      <c r="CN52" s="10"/>
      <c r="CO52" s="10"/>
      <c r="CP52" s="10"/>
      <c r="CQ52" s="12"/>
      <c r="CR52" s="10"/>
      <c r="CS52" s="10"/>
      <c r="CT52" s="10"/>
      <c r="CU52" s="10"/>
      <c r="CV52" s="10"/>
      <c r="CW52" s="10"/>
      <c r="CX52" s="10"/>
      <c r="CY52" s="10"/>
      <c r="CZ52" s="10"/>
      <c r="DA52" s="12"/>
      <c r="DB52" s="10"/>
      <c r="DC52" s="10"/>
      <c r="DD52" s="10"/>
      <c r="DE52" s="10"/>
      <c r="DF52" s="10"/>
      <c r="DG52" s="10"/>
      <c r="DH52" s="10"/>
      <c r="DI52" s="10"/>
      <c r="DJ52" s="12"/>
      <c r="DK52" s="10"/>
      <c r="DL52" s="10"/>
      <c r="DM52" s="10"/>
      <c r="DN52" s="10"/>
      <c r="DO52" s="10"/>
      <c r="DP52" s="12"/>
      <c r="DQ52" s="10"/>
      <c r="DR52" s="12"/>
      <c r="DS52" s="10"/>
      <c r="DT52" s="12"/>
      <c r="DU52" s="13"/>
      <c r="DV52" s="14"/>
      <c r="DW52" s="13"/>
      <c r="DX52" s="14"/>
      <c r="DY52" s="13"/>
      <c r="DZ52" s="13"/>
    </row>
    <row r="53" spans="1:130" s="26" customFormat="1" ht="15.75" hidden="1" x14ac:dyDescent="0.25">
      <c r="B53" s="11"/>
      <c r="C53" s="11"/>
      <c r="D53" s="11"/>
      <c r="E53" s="11"/>
      <c r="F53" s="11"/>
      <c r="G53" s="11"/>
      <c r="H53" s="11"/>
      <c r="I53" s="11"/>
      <c r="J53" s="10"/>
      <c r="K53" s="10"/>
      <c r="L53" s="10"/>
      <c r="M53" s="10"/>
      <c r="N53" s="12"/>
      <c r="O53" s="10"/>
      <c r="P53" s="10"/>
      <c r="Q53" s="10"/>
      <c r="R53" s="10"/>
      <c r="S53" s="10"/>
      <c r="T53" s="10"/>
      <c r="U53" s="10"/>
      <c r="V53" s="10"/>
      <c r="W53" s="12"/>
      <c r="X53" s="10"/>
      <c r="Y53" s="10"/>
      <c r="Z53" s="10"/>
      <c r="AA53" s="10"/>
      <c r="AB53" s="10"/>
      <c r="AC53" s="10"/>
      <c r="AD53" s="10"/>
      <c r="AE53" s="10"/>
      <c r="AF53" s="12"/>
      <c r="AG53" s="10"/>
      <c r="AH53" s="10"/>
      <c r="AI53" s="10"/>
      <c r="AJ53" s="10"/>
      <c r="AK53" s="10"/>
      <c r="AL53" s="10"/>
      <c r="AM53" s="10"/>
      <c r="AN53" s="10"/>
      <c r="AO53" s="12"/>
      <c r="AP53" s="10"/>
      <c r="AQ53" s="10"/>
      <c r="AR53" s="10"/>
      <c r="AS53" s="10"/>
      <c r="AT53" s="10"/>
      <c r="AU53" s="10"/>
      <c r="AV53" s="10"/>
      <c r="AW53" s="10"/>
      <c r="AX53" s="12"/>
      <c r="AY53" s="10"/>
      <c r="AZ53" s="10"/>
      <c r="BA53" s="10"/>
      <c r="BB53" s="10"/>
      <c r="BC53" s="10"/>
      <c r="BD53" s="10"/>
      <c r="BE53" s="10"/>
      <c r="BF53" s="10"/>
      <c r="BG53" s="12"/>
      <c r="BH53" s="10"/>
      <c r="BI53" s="10"/>
      <c r="BJ53" s="10"/>
      <c r="BK53" s="10"/>
      <c r="BL53" s="10"/>
      <c r="BM53" s="10"/>
      <c r="BN53" s="10"/>
      <c r="BO53" s="10"/>
      <c r="BP53" s="12"/>
      <c r="BQ53" s="10"/>
      <c r="BR53" s="10"/>
      <c r="BS53" s="10"/>
      <c r="BT53" s="10"/>
      <c r="BU53" s="10"/>
      <c r="BV53" s="10"/>
      <c r="BW53" s="10"/>
      <c r="BX53" s="10"/>
      <c r="BY53" s="12"/>
      <c r="BZ53" s="10"/>
      <c r="CA53" s="10"/>
      <c r="CB53" s="10"/>
      <c r="CC53" s="10"/>
      <c r="CD53" s="10"/>
      <c r="CE53" s="10"/>
      <c r="CF53" s="10"/>
      <c r="CG53" s="10"/>
      <c r="CH53" s="12"/>
      <c r="CI53" s="10"/>
      <c r="CJ53" s="10"/>
      <c r="CK53" s="10"/>
      <c r="CL53" s="10"/>
      <c r="CM53" s="10"/>
      <c r="CN53" s="10"/>
      <c r="CO53" s="10"/>
      <c r="CP53" s="10"/>
      <c r="CQ53" s="12"/>
      <c r="CR53" s="10"/>
      <c r="CS53" s="10"/>
      <c r="CT53" s="10"/>
      <c r="CU53" s="10"/>
      <c r="CV53" s="10"/>
      <c r="CW53" s="10"/>
      <c r="CX53" s="10"/>
      <c r="CY53" s="10"/>
      <c r="CZ53" s="10"/>
      <c r="DA53" s="12"/>
      <c r="DB53" s="10"/>
      <c r="DC53" s="10"/>
      <c r="DD53" s="10"/>
      <c r="DE53" s="10"/>
      <c r="DF53" s="10"/>
      <c r="DG53" s="10"/>
      <c r="DH53" s="10"/>
      <c r="DI53" s="10"/>
      <c r="DJ53" s="12"/>
      <c r="DK53" s="10"/>
      <c r="DL53" s="10"/>
      <c r="DM53" s="10"/>
      <c r="DN53" s="10"/>
      <c r="DO53" s="10"/>
      <c r="DP53" s="12"/>
      <c r="DQ53" s="10"/>
      <c r="DR53" s="12"/>
      <c r="DS53" s="10"/>
      <c r="DT53" s="12"/>
      <c r="DU53" s="7"/>
      <c r="DV53" s="8"/>
      <c r="DW53" s="7"/>
      <c r="DX53" s="8"/>
      <c r="DY53" s="7"/>
      <c r="DZ53" s="7"/>
    </row>
    <row r="54" spans="1:130" s="26" customFormat="1" ht="15.75" hidden="1" x14ac:dyDescent="0.25">
      <c r="B54" s="11"/>
      <c r="C54" s="11"/>
      <c r="D54" s="11"/>
      <c r="E54" s="11"/>
      <c r="F54" s="11"/>
      <c r="G54" s="11"/>
      <c r="H54" s="11"/>
      <c r="I54" s="11"/>
      <c r="J54" s="10"/>
      <c r="K54" s="10"/>
      <c r="L54" s="10"/>
      <c r="M54" s="10"/>
      <c r="N54" s="12"/>
      <c r="O54" s="10"/>
      <c r="P54" s="10"/>
      <c r="Q54" s="10"/>
      <c r="R54" s="10"/>
      <c r="S54" s="10"/>
      <c r="T54" s="10"/>
      <c r="U54" s="10"/>
      <c r="V54" s="10"/>
      <c r="W54" s="12"/>
      <c r="X54" s="10"/>
      <c r="Y54" s="10"/>
      <c r="Z54" s="10"/>
      <c r="AA54" s="10"/>
      <c r="AB54" s="10"/>
      <c r="AC54" s="10"/>
      <c r="AD54" s="10"/>
      <c r="AE54" s="10"/>
      <c r="AF54" s="12"/>
      <c r="AG54" s="10"/>
      <c r="AH54" s="10"/>
      <c r="AI54" s="10"/>
      <c r="AJ54" s="10"/>
      <c r="AK54" s="10"/>
      <c r="AL54" s="10"/>
      <c r="AM54" s="10"/>
      <c r="AN54" s="10"/>
      <c r="AO54" s="12"/>
      <c r="AP54" s="10"/>
      <c r="AQ54" s="10"/>
      <c r="AR54" s="10"/>
      <c r="AS54" s="10"/>
      <c r="AT54" s="10"/>
      <c r="AU54" s="10"/>
      <c r="AV54" s="10"/>
      <c r="AW54" s="10"/>
      <c r="AX54" s="12"/>
      <c r="AY54" s="10"/>
      <c r="AZ54" s="10"/>
      <c r="BA54" s="10"/>
      <c r="BB54" s="10"/>
      <c r="BC54" s="10"/>
      <c r="BD54" s="10"/>
      <c r="BE54" s="10"/>
      <c r="BF54" s="10"/>
      <c r="BG54" s="12"/>
      <c r="BH54" s="10"/>
      <c r="BI54" s="10"/>
      <c r="BJ54" s="10"/>
      <c r="BK54" s="10"/>
      <c r="BL54" s="10"/>
      <c r="BM54" s="10"/>
      <c r="BN54" s="10"/>
      <c r="BO54" s="10"/>
      <c r="BP54" s="12"/>
      <c r="BQ54" s="10"/>
      <c r="BR54" s="10"/>
      <c r="BS54" s="10"/>
      <c r="BT54" s="10"/>
      <c r="BU54" s="10"/>
      <c r="BV54" s="10"/>
      <c r="BW54" s="10"/>
      <c r="BX54" s="10"/>
      <c r="BY54" s="12"/>
      <c r="BZ54" s="10"/>
      <c r="CA54" s="10"/>
      <c r="CB54" s="10"/>
      <c r="CC54" s="10"/>
      <c r="CD54" s="10"/>
      <c r="CE54" s="10"/>
      <c r="CF54" s="10"/>
      <c r="CG54" s="10"/>
      <c r="CH54" s="12"/>
      <c r="CI54" s="10"/>
      <c r="CJ54" s="10"/>
      <c r="CK54" s="10"/>
      <c r="CL54" s="10"/>
      <c r="CM54" s="10"/>
      <c r="CN54" s="10"/>
      <c r="CO54" s="10"/>
      <c r="CP54" s="10"/>
      <c r="CQ54" s="12"/>
      <c r="CR54" s="10"/>
      <c r="CS54" s="10"/>
      <c r="CT54" s="10"/>
      <c r="CU54" s="10"/>
      <c r="CV54" s="10"/>
      <c r="CW54" s="10"/>
      <c r="CX54" s="10"/>
      <c r="CY54" s="10"/>
      <c r="CZ54" s="10"/>
      <c r="DA54" s="12"/>
      <c r="DB54" s="10"/>
      <c r="DC54" s="10"/>
      <c r="DD54" s="10"/>
      <c r="DE54" s="10"/>
      <c r="DF54" s="10"/>
      <c r="DG54" s="10"/>
      <c r="DH54" s="10"/>
      <c r="DI54" s="10"/>
      <c r="DJ54" s="12"/>
      <c r="DK54" s="10"/>
      <c r="DL54" s="10"/>
      <c r="DM54" s="10"/>
      <c r="DN54" s="10"/>
      <c r="DO54" s="10"/>
      <c r="DP54" s="12"/>
      <c r="DQ54" s="10"/>
      <c r="DR54" s="12"/>
      <c r="DS54" s="10"/>
      <c r="DT54" s="12"/>
      <c r="DU54" s="7"/>
      <c r="DV54" s="8"/>
      <c r="DW54" s="7"/>
      <c r="DX54" s="8"/>
      <c r="DY54" s="7"/>
      <c r="DZ54" s="7"/>
    </row>
    <row r="55" spans="1:130" s="26" customFormat="1" ht="15.75" hidden="1" x14ac:dyDescent="0.25">
      <c r="B55" s="11"/>
      <c r="C55" s="11"/>
      <c r="D55" s="11"/>
      <c r="E55" s="11"/>
      <c r="F55" s="11"/>
      <c r="G55" s="11"/>
      <c r="H55" s="11"/>
      <c r="I55" s="11"/>
      <c r="J55" s="10"/>
      <c r="K55" s="10"/>
      <c r="L55" s="10"/>
      <c r="M55" s="10">
        <v>116</v>
      </c>
      <c r="N55" s="10">
        <v>15638374.4286</v>
      </c>
      <c r="O55" s="10">
        <v>116</v>
      </c>
      <c r="P55" s="10">
        <v>15638374.4286</v>
      </c>
      <c r="Q55" s="10">
        <v>0</v>
      </c>
      <c r="R55" s="10">
        <v>0</v>
      </c>
      <c r="S55" s="10">
        <v>1918</v>
      </c>
      <c r="T55" s="10">
        <v>1152</v>
      </c>
      <c r="U55" s="10">
        <v>1728</v>
      </c>
      <c r="V55" s="10">
        <v>1772</v>
      </c>
      <c r="W55" s="10">
        <v>318340442.73610008</v>
      </c>
      <c r="X55" s="10">
        <v>1772</v>
      </c>
      <c r="Y55" s="10">
        <v>318340442.73610008</v>
      </c>
      <c r="Z55" s="10">
        <v>0</v>
      </c>
      <c r="AA55" s="10">
        <v>0</v>
      </c>
      <c r="AB55" s="10">
        <v>140</v>
      </c>
      <c r="AC55" s="10">
        <v>101</v>
      </c>
      <c r="AD55" s="10">
        <v>151.5</v>
      </c>
      <c r="AE55" s="10">
        <v>140</v>
      </c>
      <c r="AF55" s="10">
        <v>26759986.140000004</v>
      </c>
      <c r="AG55" s="10">
        <v>140</v>
      </c>
      <c r="AH55" s="10">
        <v>26759986.140000004</v>
      </c>
      <c r="AI55" s="10"/>
      <c r="AJ55" s="10">
        <v>0</v>
      </c>
      <c r="AK55" s="10">
        <v>96</v>
      </c>
      <c r="AL55" s="10">
        <v>63</v>
      </c>
      <c r="AM55" s="10">
        <v>94.5</v>
      </c>
      <c r="AN55" s="10">
        <v>100</v>
      </c>
      <c r="AO55" s="10">
        <v>13243014.440000001</v>
      </c>
      <c r="AP55" s="10">
        <v>100</v>
      </c>
      <c r="AQ55" s="10">
        <v>13243014.440000001</v>
      </c>
      <c r="AR55" s="10">
        <v>0</v>
      </c>
      <c r="AS55" s="10">
        <v>0</v>
      </c>
      <c r="AT55" s="10">
        <v>749</v>
      </c>
      <c r="AU55" s="10">
        <v>527</v>
      </c>
      <c r="AV55" s="10">
        <v>790.5</v>
      </c>
      <c r="AW55" s="10">
        <v>1135</v>
      </c>
      <c r="AX55" s="10">
        <v>176978023.08640003</v>
      </c>
      <c r="AY55" s="10">
        <v>1135</v>
      </c>
      <c r="AZ55" s="10">
        <v>176978023.08640003</v>
      </c>
      <c r="BA55" s="10">
        <v>0</v>
      </c>
      <c r="BB55" s="10">
        <v>0</v>
      </c>
      <c r="BC55" s="10">
        <v>125</v>
      </c>
      <c r="BD55" s="10">
        <v>79</v>
      </c>
      <c r="BE55" s="10">
        <v>118.5</v>
      </c>
      <c r="BF55" s="10">
        <v>322</v>
      </c>
      <c r="BG55" s="10">
        <v>66955711.378800005</v>
      </c>
      <c r="BH55" s="10">
        <v>322</v>
      </c>
      <c r="BI55" s="10">
        <v>66955711.378800005</v>
      </c>
      <c r="BJ55" s="10">
        <v>0</v>
      </c>
      <c r="BK55" s="10">
        <v>0</v>
      </c>
      <c r="BL55" s="10">
        <v>170</v>
      </c>
      <c r="BM55" s="10">
        <v>82</v>
      </c>
      <c r="BN55" s="10">
        <v>123</v>
      </c>
      <c r="BO55" s="10">
        <v>150</v>
      </c>
      <c r="BP55" s="10">
        <v>14335692.538399998</v>
      </c>
      <c r="BQ55" s="10">
        <v>150</v>
      </c>
      <c r="BR55" s="10">
        <v>14335692.538399998</v>
      </c>
      <c r="BS55" s="10">
        <v>0</v>
      </c>
      <c r="BT55" s="10">
        <v>0</v>
      </c>
      <c r="BU55" s="10">
        <v>950</v>
      </c>
      <c r="BV55" s="10">
        <v>662</v>
      </c>
      <c r="BW55" s="10">
        <v>993</v>
      </c>
      <c r="BX55" s="10">
        <v>808</v>
      </c>
      <c r="BY55" s="10">
        <v>59815540.110399999</v>
      </c>
      <c r="BZ55" s="10">
        <v>808</v>
      </c>
      <c r="CA55" s="10">
        <v>59815540.110399999</v>
      </c>
      <c r="CB55" s="10">
        <v>0</v>
      </c>
      <c r="CC55" s="10">
        <v>0</v>
      </c>
      <c r="CD55" s="10">
        <v>10</v>
      </c>
      <c r="CE55" s="10">
        <v>9</v>
      </c>
      <c r="CF55" s="10">
        <v>13.5</v>
      </c>
      <c r="CG55" s="10">
        <v>20</v>
      </c>
      <c r="CH55" s="10">
        <v>2272465.4930000002</v>
      </c>
      <c r="CI55" s="10">
        <v>20</v>
      </c>
      <c r="CJ55" s="10">
        <v>2272465.4930000002</v>
      </c>
      <c r="CK55" s="10">
        <v>0</v>
      </c>
      <c r="CL55" s="10">
        <v>0</v>
      </c>
      <c r="CM55" s="10">
        <v>12</v>
      </c>
      <c r="CN55" s="10">
        <v>8</v>
      </c>
      <c r="CO55" s="10">
        <v>12</v>
      </c>
      <c r="CP55" s="10">
        <v>70</v>
      </c>
      <c r="CQ55" s="10">
        <v>7329192.6960000005</v>
      </c>
      <c r="CR55" s="10">
        <v>70</v>
      </c>
      <c r="CS55" s="10">
        <v>7329192.6960000005</v>
      </c>
      <c r="CT55" s="10">
        <v>0</v>
      </c>
      <c r="CU55" s="10">
        <v>0</v>
      </c>
      <c r="CV55" s="10">
        <v>62</v>
      </c>
      <c r="CW55" s="10">
        <v>44</v>
      </c>
      <c r="CX55" s="10"/>
      <c r="CY55" s="10">
        <v>67</v>
      </c>
      <c r="CZ55" s="10">
        <v>80</v>
      </c>
      <c r="DA55" s="10">
        <v>10603387.998199999</v>
      </c>
      <c r="DB55" s="10">
        <v>80</v>
      </c>
      <c r="DC55" s="10">
        <v>10603387.998199999</v>
      </c>
      <c r="DD55" s="10">
        <v>0</v>
      </c>
      <c r="DE55" s="10">
        <v>0</v>
      </c>
      <c r="DF55" s="10">
        <v>347</v>
      </c>
      <c r="DG55" s="10">
        <v>269</v>
      </c>
      <c r="DH55" s="10">
        <v>403.5</v>
      </c>
      <c r="DI55" s="10">
        <v>478</v>
      </c>
      <c r="DJ55" s="10">
        <v>76961141.46859999</v>
      </c>
      <c r="DK55" s="10">
        <v>478</v>
      </c>
      <c r="DL55" s="10">
        <v>76961141.46859999</v>
      </c>
      <c r="DM55" s="10">
        <v>0</v>
      </c>
      <c r="DN55" s="10">
        <v>0</v>
      </c>
      <c r="DO55" s="10">
        <v>25</v>
      </c>
      <c r="DP55" s="10">
        <v>3801171.0649999999</v>
      </c>
      <c r="DQ55" s="10">
        <v>100</v>
      </c>
      <c r="DR55" s="10">
        <v>13641871.940000001</v>
      </c>
      <c r="DS55" s="10">
        <v>10</v>
      </c>
      <c r="DT55" s="10">
        <v>1459446.568</v>
      </c>
      <c r="DU55" s="7">
        <v>5326</v>
      </c>
      <c r="DV55" s="7">
        <v>808135462.0875001</v>
      </c>
      <c r="DW55" s="7">
        <v>5326</v>
      </c>
      <c r="DX55" s="7">
        <v>808135462.0875001</v>
      </c>
      <c r="DY55" s="7">
        <v>0</v>
      </c>
      <c r="DZ55" s="7">
        <v>0</v>
      </c>
    </row>
    <row r="56" spans="1:130" ht="15.75" hidden="1" x14ac:dyDescent="0.25">
      <c r="A56" s="15" t="s">
        <v>96</v>
      </c>
      <c r="DU56" s="16">
        <v>4729</v>
      </c>
      <c r="DV56" s="16">
        <v>660159161</v>
      </c>
      <c r="DW56" s="16"/>
      <c r="DX56" s="16"/>
      <c r="DY56" s="16"/>
      <c r="DZ56" s="16"/>
    </row>
    <row r="57" spans="1:130" s="31" customFormat="1" ht="18.75" hidden="1" x14ac:dyDescent="0.3">
      <c r="A57" s="17"/>
      <c r="B57" s="18"/>
      <c r="C57" s="18"/>
      <c r="D57" s="18"/>
      <c r="E57" s="18"/>
      <c r="F57" s="18"/>
      <c r="G57" s="18"/>
      <c r="H57" s="18"/>
      <c r="I57" s="18"/>
      <c r="J57" s="29"/>
      <c r="K57" s="29"/>
      <c r="L57" s="29"/>
      <c r="M57" s="30">
        <f t="shared" ref="M57:BX57" si="44">SUM(M43-M55)</f>
        <v>0</v>
      </c>
      <c r="N57" s="30">
        <f t="shared" si="44"/>
        <v>0</v>
      </c>
      <c r="O57" s="30">
        <f t="shared" si="44"/>
        <v>0</v>
      </c>
      <c r="P57" s="30">
        <f t="shared" si="44"/>
        <v>0</v>
      </c>
      <c r="Q57" s="30">
        <f t="shared" si="44"/>
        <v>0</v>
      </c>
      <c r="R57" s="30">
        <f t="shared" si="44"/>
        <v>0</v>
      </c>
      <c r="S57" s="30">
        <f t="shared" si="44"/>
        <v>0</v>
      </c>
      <c r="T57" s="30">
        <f t="shared" si="44"/>
        <v>0</v>
      </c>
      <c r="U57" s="30">
        <f t="shared" si="44"/>
        <v>0</v>
      </c>
      <c r="V57" s="30">
        <f t="shared" si="44"/>
        <v>0</v>
      </c>
      <c r="W57" s="30">
        <f t="shared" si="44"/>
        <v>0</v>
      </c>
      <c r="X57" s="30">
        <f t="shared" si="44"/>
        <v>0</v>
      </c>
      <c r="Y57" s="30">
        <f t="shared" si="44"/>
        <v>0</v>
      </c>
      <c r="Z57" s="30">
        <f t="shared" si="44"/>
        <v>0</v>
      </c>
      <c r="AA57" s="30">
        <f t="shared" si="44"/>
        <v>0</v>
      </c>
      <c r="AB57" s="30">
        <f t="shared" si="44"/>
        <v>0</v>
      </c>
      <c r="AC57" s="30">
        <f t="shared" si="44"/>
        <v>0</v>
      </c>
      <c r="AD57" s="30">
        <f t="shared" si="44"/>
        <v>0</v>
      </c>
      <c r="AE57" s="30">
        <f t="shared" si="44"/>
        <v>-65</v>
      </c>
      <c r="AF57" s="30">
        <f t="shared" si="44"/>
        <v>-11917264.129500004</v>
      </c>
      <c r="AG57" s="30">
        <f t="shared" si="44"/>
        <v>-65</v>
      </c>
      <c r="AH57" s="30">
        <f t="shared" si="44"/>
        <v>-11917264.129500004</v>
      </c>
      <c r="AI57" s="30">
        <f t="shared" si="44"/>
        <v>0</v>
      </c>
      <c r="AJ57" s="30">
        <f t="shared" si="44"/>
        <v>0</v>
      </c>
      <c r="AK57" s="30">
        <f t="shared" si="44"/>
        <v>0</v>
      </c>
      <c r="AL57" s="30">
        <f t="shared" si="44"/>
        <v>0</v>
      </c>
      <c r="AM57" s="30">
        <f t="shared" si="44"/>
        <v>0</v>
      </c>
      <c r="AN57" s="30">
        <f t="shared" si="44"/>
        <v>0</v>
      </c>
      <c r="AO57" s="30">
        <f t="shared" si="44"/>
        <v>0</v>
      </c>
      <c r="AP57" s="30">
        <f t="shared" si="44"/>
        <v>0</v>
      </c>
      <c r="AQ57" s="30">
        <f t="shared" si="44"/>
        <v>0</v>
      </c>
      <c r="AR57" s="30">
        <f t="shared" si="44"/>
        <v>0</v>
      </c>
      <c r="AS57" s="30">
        <f t="shared" si="44"/>
        <v>0</v>
      </c>
      <c r="AT57" s="30">
        <f t="shared" si="44"/>
        <v>0</v>
      </c>
      <c r="AU57" s="30">
        <f t="shared" si="44"/>
        <v>0</v>
      </c>
      <c r="AV57" s="30">
        <f t="shared" si="44"/>
        <v>0</v>
      </c>
      <c r="AW57" s="30">
        <f t="shared" si="44"/>
        <v>45</v>
      </c>
      <c r="AX57" s="30">
        <f t="shared" si="44"/>
        <v>9766237.4639999568</v>
      </c>
      <c r="AY57" s="30">
        <f t="shared" si="44"/>
        <v>45</v>
      </c>
      <c r="AZ57" s="30">
        <f t="shared" si="44"/>
        <v>9766237.4639999568</v>
      </c>
      <c r="BA57" s="30">
        <f t="shared" si="44"/>
        <v>0</v>
      </c>
      <c r="BB57" s="30">
        <f t="shared" si="44"/>
        <v>0</v>
      </c>
      <c r="BC57" s="30">
        <f t="shared" si="44"/>
        <v>0</v>
      </c>
      <c r="BD57" s="30">
        <f t="shared" si="44"/>
        <v>0</v>
      </c>
      <c r="BE57" s="30">
        <f t="shared" si="44"/>
        <v>0</v>
      </c>
      <c r="BF57" s="30">
        <f t="shared" si="44"/>
        <v>-31</v>
      </c>
      <c r="BG57" s="30">
        <f t="shared" si="44"/>
        <v>-2822115.560800001</v>
      </c>
      <c r="BH57" s="30">
        <f t="shared" si="44"/>
        <v>-31</v>
      </c>
      <c r="BI57" s="30">
        <f t="shared" si="44"/>
        <v>-2822115.560800001</v>
      </c>
      <c r="BJ57" s="30">
        <f t="shared" si="44"/>
        <v>0</v>
      </c>
      <c r="BK57" s="30">
        <f t="shared" si="44"/>
        <v>0</v>
      </c>
      <c r="BL57" s="30">
        <f t="shared" si="44"/>
        <v>0</v>
      </c>
      <c r="BM57" s="30">
        <f t="shared" si="44"/>
        <v>0</v>
      </c>
      <c r="BN57" s="30">
        <f t="shared" si="44"/>
        <v>0</v>
      </c>
      <c r="BO57" s="30">
        <f t="shared" si="44"/>
        <v>0</v>
      </c>
      <c r="BP57" s="30">
        <f t="shared" si="44"/>
        <v>0</v>
      </c>
      <c r="BQ57" s="30">
        <f t="shared" si="44"/>
        <v>0</v>
      </c>
      <c r="BR57" s="30">
        <f t="shared" si="44"/>
        <v>0</v>
      </c>
      <c r="BS57" s="30">
        <f t="shared" si="44"/>
        <v>0</v>
      </c>
      <c r="BT57" s="30">
        <f t="shared" si="44"/>
        <v>0</v>
      </c>
      <c r="BU57" s="30">
        <f t="shared" si="44"/>
        <v>0</v>
      </c>
      <c r="BV57" s="30">
        <f t="shared" si="44"/>
        <v>0</v>
      </c>
      <c r="BW57" s="30">
        <f t="shared" si="44"/>
        <v>0</v>
      </c>
      <c r="BX57" s="30">
        <f t="shared" si="44"/>
        <v>0</v>
      </c>
      <c r="BY57" s="30">
        <f t="shared" ref="BY57:DZ57" si="45">SUM(BY43-BY55)</f>
        <v>0</v>
      </c>
      <c r="BZ57" s="30">
        <f t="shared" si="45"/>
        <v>0</v>
      </c>
      <c r="CA57" s="30">
        <f t="shared" si="45"/>
        <v>0</v>
      </c>
      <c r="CB57" s="30">
        <f t="shared" si="45"/>
        <v>0</v>
      </c>
      <c r="CC57" s="30">
        <f t="shared" si="45"/>
        <v>0</v>
      </c>
      <c r="CD57" s="30">
        <f t="shared" si="45"/>
        <v>0</v>
      </c>
      <c r="CE57" s="30">
        <f t="shared" si="45"/>
        <v>0</v>
      </c>
      <c r="CF57" s="30">
        <f t="shared" si="45"/>
        <v>0</v>
      </c>
      <c r="CG57" s="30">
        <f t="shared" si="45"/>
        <v>15</v>
      </c>
      <c r="CH57" s="30">
        <f t="shared" si="45"/>
        <v>1917547.3169999998</v>
      </c>
      <c r="CI57" s="30">
        <f t="shared" si="45"/>
        <v>15</v>
      </c>
      <c r="CJ57" s="30">
        <f t="shared" si="45"/>
        <v>1917547.3169999998</v>
      </c>
      <c r="CK57" s="30">
        <f t="shared" si="45"/>
        <v>0</v>
      </c>
      <c r="CL57" s="30">
        <f t="shared" si="45"/>
        <v>0</v>
      </c>
      <c r="CM57" s="30">
        <f t="shared" si="45"/>
        <v>0</v>
      </c>
      <c r="CN57" s="30">
        <f t="shared" si="45"/>
        <v>0</v>
      </c>
      <c r="CO57" s="30">
        <f t="shared" si="45"/>
        <v>0</v>
      </c>
      <c r="CP57" s="30">
        <f t="shared" si="45"/>
        <v>5</v>
      </c>
      <c r="CQ57" s="30">
        <f t="shared" si="45"/>
        <v>523513.7639999995</v>
      </c>
      <c r="CR57" s="30">
        <f t="shared" si="45"/>
        <v>5</v>
      </c>
      <c r="CS57" s="30">
        <f t="shared" si="45"/>
        <v>523513.7639999995</v>
      </c>
      <c r="CT57" s="30">
        <f t="shared" si="45"/>
        <v>0</v>
      </c>
      <c r="CU57" s="30">
        <f t="shared" si="45"/>
        <v>0</v>
      </c>
      <c r="CV57" s="30">
        <f t="shared" si="45"/>
        <v>0</v>
      </c>
      <c r="CW57" s="30">
        <f t="shared" si="45"/>
        <v>0</v>
      </c>
      <c r="CX57" s="30">
        <f t="shared" si="45"/>
        <v>0</v>
      </c>
      <c r="CY57" s="30">
        <f t="shared" si="45"/>
        <v>0</v>
      </c>
      <c r="CZ57" s="30">
        <f t="shared" si="45"/>
        <v>60</v>
      </c>
      <c r="DA57" s="30">
        <f t="shared" si="45"/>
        <v>8087361.9840000011</v>
      </c>
      <c r="DB57" s="30">
        <f t="shared" si="45"/>
        <v>60</v>
      </c>
      <c r="DC57" s="30">
        <f t="shared" si="45"/>
        <v>8087361.9840000011</v>
      </c>
      <c r="DD57" s="30">
        <f t="shared" si="45"/>
        <v>0</v>
      </c>
      <c r="DE57" s="30">
        <f t="shared" si="45"/>
        <v>0</v>
      </c>
      <c r="DF57" s="30">
        <f t="shared" si="45"/>
        <v>0</v>
      </c>
      <c r="DG57" s="30">
        <f t="shared" si="45"/>
        <v>0</v>
      </c>
      <c r="DH57" s="30">
        <f t="shared" si="45"/>
        <v>0</v>
      </c>
      <c r="DI57" s="30">
        <f t="shared" si="45"/>
        <v>-21</v>
      </c>
      <c r="DJ57" s="30">
        <f t="shared" si="45"/>
        <v>-6247763.3937999755</v>
      </c>
      <c r="DK57" s="30">
        <f t="shared" si="45"/>
        <v>-21</v>
      </c>
      <c r="DL57" s="30">
        <f t="shared" si="45"/>
        <v>-6247763.3937999755</v>
      </c>
      <c r="DM57" s="30">
        <f t="shared" si="45"/>
        <v>0</v>
      </c>
      <c r="DN57" s="30">
        <f t="shared" si="45"/>
        <v>0</v>
      </c>
      <c r="DO57" s="30">
        <f t="shared" si="45"/>
        <v>-22</v>
      </c>
      <c r="DP57" s="30">
        <f t="shared" si="45"/>
        <v>-3345030.5372000001</v>
      </c>
      <c r="DQ57" s="30">
        <f t="shared" si="45"/>
        <v>-50</v>
      </c>
      <c r="DR57" s="30">
        <f t="shared" si="45"/>
        <v>-6854174.0950000007</v>
      </c>
      <c r="DS57" s="30">
        <f t="shared" si="45"/>
        <v>-5</v>
      </c>
      <c r="DT57" s="30">
        <f t="shared" si="45"/>
        <v>-723621.09819999989</v>
      </c>
      <c r="DU57" s="30">
        <f t="shared" si="45"/>
        <v>-69</v>
      </c>
      <c r="DV57" s="30">
        <f t="shared" si="45"/>
        <v>-11615308.285499811</v>
      </c>
      <c r="DW57" s="30">
        <f t="shared" si="45"/>
        <v>-69</v>
      </c>
      <c r="DX57" s="30">
        <f t="shared" si="45"/>
        <v>-11615308.285499811</v>
      </c>
      <c r="DY57" s="30">
        <f t="shared" si="45"/>
        <v>0</v>
      </c>
      <c r="DZ57" s="30">
        <f t="shared" si="45"/>
        <v>0</v>
      </c>
    </row>
    <row r="58" spans="1:130" ht="15.75" hidden="1" x14ac:dyDescent="0.25">
      <c r="A58" s="15" t="s">
        <v>97</v>
      </c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19"/>
      <c r="DV58" s="19"/>
      <c r="DW58" s="19"/>
      <c r="DX58" s="19"/>
      <c r="DY58" s="19">
        <v>371</v>
      </c>
      <c r="DZ58" s="19">
        <v>41034495.479999997</v>
      </c>
    </row>
    <row r="59" spans="1:130" ht="15.75" hidden="1" x14ac:dyDescent="0.25">
      <c r="A59" s="15" t="s">
        <v>98</v>
      </c>
      <c r="M59" s="26"/>
      <c r="N59" s="26"/>
      <c r="O59" s="26"/>
      <c r="P59" s="26"/>
      <c r="Q59" s="26"/>
      <c r="R59" s="26"/>
      <c r="S59" s="26"/>
      <c r="T59" s="26"/>
      <c r="U59" s="26"/>
      <c r="V59" s="26"/>
      <c r="W59" s="26"/>
      <c r="X59" s="26"/>
      <c r="Y59" s="26"/>
      <c r="Z59" s="26"/>
      <c r="AA59" s="26"/>
      <c r="AB59" s="26"/>
      <c r="AC59" s="26"/>
      <c r="AD59" s="26"/>
      <c r="AE59" s="26"/>
      <c r="AF59" s="26"/>
      <c r="AG59" s="26"/>
      <c r="AH59" s="26"/>
      <c r="AI59" s="26"/>
      <c r="AJ59" s="26"/>
      <c r="AK59" s="26"/>
      <c r="AL59" s="26"/>
      <c r="AM59" s="26"/>
      <c r="AN59" s="26"/>
      <c r="AO59" s="26"/>
      <c r="AP59" s="26"/>
      <c r="AQ59" s="26"/>
      <c r="AR59" s="26"/>
      <c r="AS59" s="26"/>
      <c r="AT59" s="26"/>
      <c r="AU59" s="26"/>
      <c r="AV59" s="26"/>
      <c r="AW59" s="26"/>
      <c r="AX59" s="26"/>
      <c r="AY59" s="26"/>
      <c r="AZ59" s="26"/>
      <c r="BA59" s="26"/>
      <c r="BB59" s="26"/>
      <c r="BC59" s="26"/>
      <c r="BD59" s="26"/>
      <c r="BE59" s="26"/>
      <c r="BF59" s="26"/>
      <c r="BG59" s="26"/>
      <c r="BH59" s="26"/>
      <c r="BI59" s="26"/>
      <c r="BJ59" s="26"/>
      <c r="BK59" s="26"/>
      <c r="BL59" s="26"/>
      <c r="BM59" s="26"/>
      <c r="BN59" s="26"/>
      <c r="BO59" s="26"/>
      <c r="BP59" s="26"/>
      <c r="BQ59" s="26"/>
      <c r="BR59" s="26"/>
      <c r="BS59" s="26"/>
      <c r="BT59" s="26"/>
      <c r="BU59" s="26"/>
      <c r="BV59" s="26"/>
      <c r="BW59" s="26"/>
      <c r="BX59" s="26"/>
      <c r="BY59" s="26"/>
      <c r="BZ59" s="26"/>
      <c r="CA59" s="26"/>
      <c r="CB59" s="26"/>
      <c r="CC59" s="26"/>
      <c r="CD59" s="26"/>
      <c r="CE59" s="26"/>
      <c r="CF59" s="26"/>
      <c r="CG59" s="26"/>
      <c r="CH59" s="26"/>
      <c r="CI59" s="26"/>
      <c r="CJ59" s="26"/>
      <c r="CK59" s="26"/>
      <c r="CL59" s="26"/>
      <c r="CM59" s="26"/>
      <c r="CN59" s="26"/>
      <c r="CO59" s="26"/>
      <c r="CP59" s="26"/>
      <c r="CQ59" s="26"/>
      <c r="CR59" s="26"/>
      <c r="CS59" s="26"/>
      <c r="CT59" s="26"/>
      <c r="CU59" s="26"/>
      <c r="CV59" s="26"/>
      <c r="CW59" s="26"/>
      <c r="CX59" s="26"/>
      <c r="CY59" s="26"/>
      <c r="CZ59" s="26"/>
      <c r="DA59" s="26"/>
      <c r="DB59" s="26"/>
      <c r="DC59" s="26"/>
      <c r="DD59" s="26"/>
      <c r="DE59" s="26"/>
      <c r="DF59" s="26"/>
      <c r="DG59" s="26"/>
      <c r="DH59" s="26"/>
      <c r="DI59" s="26"/>
      <c r="DJ59" s="26"/>
      <c r="DK59" s="26"/>
      <c r="DL59" s="26"/>
      <c r="DM59" s="26"/>
      <c r="DN59" s="26"/>
      <c r="DO59" s="26"/>
      <c r="DP59" s="26"/>
      <c r="DQ59" s="26"/>
      <c r="DR59" s="26"/>
      <c r="DS59" s="26"/>
      <c r="DT59" s="26"/>
      <c r="DU59" s="26"/>
      <c r="DV59" s="26"/>
      <c r="DW59" s="26"/>
      <c r="DX59" s="26"/>
      <c r="DY59" s="26">
        <f>SUM(DY43-DY58)</f>
        <v>-371</v>
      </c>
      <c r="DZ59" s="26">
        <f>SUM(DZ43-DZ58)</f>
        <v>-41034495.479999997</v>
      </c>
    </row>
    <row r="60" spans="1:130" hidden="1" x14ac:dyDescent="0.25">
      <c r="DU60" s="26">
        <f t="shared" ref="DU60:DZ60" si="46">DU43-DU59</f>
        <v>5257</v>
      </c>
      <c r="DV60" s="26">
        <f t="shared" si="46"/>
        <v>796520153.80200028</v>
      </c>
      <c r="DW60" s="26">
        <f t="shared" si="46"/>
        <v>5257</v>
      </c>
      <c r="DX60" s="26">
        <f t="shared" si="46"/>
        <v>796520153.80200028</v>
      </c>
      <c r="DY60" s="26">
        <f t="shared" si="46"/>
        <v>371</v>
      </c>
      <c r="DZ60" s="26">
        <f t="shared" si="46"/>
        <v>41034495.479999997</v>
      </c>
    </row>
    <row r="61" spans="1:130" hidden="1" x14ac:dyDescent="0.25"/>
    <row r="62" spans="1:130" x14ac:dyDescent="0.25">
      <c r="DW62" s="33">
        <f>DW43/DX62</f>
        <v>3.8773755102101026E-3</v>
      </c>
      <c r="DX62" s="5">
        <v>1355814</v>
      </c>
    </row>
    <row r="63" spans="1:130" x14ac:dyDescent="0.25">
      <c r="DW63" s="33">
        <f>(1200+DW43)/1334552</f>
        <v>4.8383277684196646E-3</v>
      </c>
    </row>
    <row r="64" spans="1:130" x14ac:dyDescent="0.25">
      <c r="DW64" s="33">
        <f>DW63-0.006</f>
        <v>-1.1616722315803355E-3</v>
      </c>
    </row>
    <row r="65" spans="127:127" x14ac:dyDescent="0.25">
      <c r="DW65" s="28">
        <f>DW64*1334552</f>
        <v>-1550.3119999999999</v>
      </c>
    </row>
  </sheetData>
  <mergeCells count="116">
    <mergeCell ref="DS1:DU1"/>
    <mergeCell ref="DS2:DU2"/>
    <mergeCell ref="A35:A38"/>
    <mergeCell ref="A39:A40"/>
    <mergeCell ref="A3:DV3"/>
    <mergeCell ref="A18:A19"/>
    <mergeCell ref="A20:A21"/>
    <mergeCell ref="A22:A23"/>
    <mergeCell ref="A25:A26"/>
    <mergeCell ref="A28:A32"/>
    <mergeCell ref="A33:A34"/>
    <mergeCell ref="DU5:DV5"/>
    <mergeCell ref="CI5:CJ5"/>
    <mergeCell ref="CK5:CL5"/>
    <mergeCell ref="CM5:CM6"/>
    <mergeCell ref="CN5:CN6"/>
    <mergeCell ref="CO5:CO6"/>
    <mergeCell ref="BX5:BY5"/>
    <mergeCell ref="BZ5:CA5"/>
    <mergeCell ref="CB5:CC5"/>
    <mergeCell ref="CD5:CD6"/>
    <mergeCell ref="CE5:CE6"/>
    <mergeCell ref="CF5:CF6"/>
    <mergeCell ref="BO5:BP5"/>
    <mergeCell ref="DW5:DX5"/>
    <mergeCell ref="DY5:DZ5"/>
    <mergeCell ref="A7:A8"/>
    <mergeCell ref="A9:A10"/>
    <mergeCell ref="A15:A17"/>
    <mergeCell ref="DI5:DJ5"/>
    <mergeCell ref="DK5:DL5"/>
    <mergeCell ref="DM5:DN5"/>
    <mergeCell ref="DO5:DP5"/>
    <mergeCell ref="DQ5:DR5"/>
    <mergeCell ref="DS5:DT5"/>
    <mergeCell ref="CZ5:DA5"/>
    <mergeCell ref="DB5:DC5"/>
    <mergeCell ref="DD5:DE5"/>
    <mergeCell ref="DF5:DF6"/>
    <mergeCell ref="DG5:DG6"/>
    <mergeCell ref="DH5:DH6"/>
    <mergeCell ref="CP5:CQ5"/>
    <mergeCell ref="CR5:CS5"/>
    <mergeCell ref="CT5:CU5"/>
    <mergeCell ref="CV5:CV6"/>
    <mergeCell ref="CW5:CW6"/>
    <mergeCell ref="CY5:CY6"/>
    <mergeCell ref="CG5:CH5"/>
    <mergeCell ref="BQ5:BR5"/>
    <mergeCell ref="BS5:BT5"/>
    <mergeCell ref="BU5:BU6"/>
    <mergeCell ref="BV5:BV6"/>
    <mergeCell ref="BW5:BW6"/>
    <mergeCell ref="BF5:BG5"/>
    <mergeCell ref="BH5:BI5"/>
    <mergeCell ref="BJ5:BK5"/>
    <mergeCell ref="BL5:BL6"/>
    <mergeCell ref="BM5:BM6"/>
    <mergeCell ref="BN5:BN6"/>
    <mergeCell ref="BC5:BC6"/>
    <mergeCell ref="BD5:BD6"/>
    <mergeCell ref="BE5:BE6"/>
    <mergeCell ref="AN5:AO5"/>
    <mergeCell ref="AP5:AQ5"/>
    <mergeCell ref="AR5:AS5"/>
    <mergeCell ref="AT5:AT6"/>
    <mergeCell ref="AU5:AU6"/>
    <mergeCell ref="AV5:AV6"/>
    <mergeCell ref="DS4:DT4"/>
    <mergeCell ref="DU4:DZ4"/>
    <mergeCell ref="J5:J6"/>
    <mergeCell ref="K5:K6"/>
    <mergeCell ref="L5:L6"/>
    <mergeCell ref="M5:N5"/>
    <mergeCell ref="O5:P5"/>
    <mergeCell ref="Q5:R5"/>
    <mergeCell ref="S5:S6"/>
    <mergeCell ref="T5:T6"/>
    <mergeCell ref="CD4:CL4"/>
    <mergeCell ref="CM4:CU4"/>
    <mergeCell ref="CV4:DE4"/>
    <mergeCell ref="DF4:DN4"/>
    <mergeCell ref="DO4:DP4"/>
    <mergeCell ref="DQ4:DR4"/>
    <mergeCell ref="AB4:AJ4"/>
    <mergeCell ref="AK4:AS4"/>
    <mergeCell ref="AT4:BB4"/>
    <mergeCell ref="BC4:BK4"/>
    <mergeCell ref="BL4:BT4"/>
    <mergeCell ref="BU4:CC4"/>
    <mergeCell ref="AE5:AF5"/>
    <mergeCell ref="AG5:AH5"/>
    <mergeCell ref="DQ1:DR1"/>
    <mergeCell ref="DQ2:DR2"/>
    <mergeCell ref="A4:A6"/>
    <mergeCell ref="B4:B6"/>
    <mergeCell ref="C4:C6"/>
    <mergeCell ref="D4:D6"/>
    <mergeCell ref="E4:E6"/>
    <mergeCell ref="H4:H6"/>
    <mergeCell ref="J4:R4"/>
    <mergeCell ref="S4:AA4"/>
    <mergeCell ref="U5:U6"/>
    <mergeCell ref="AI5:AJ5"/>
    <mergeCell ref="AK5:AK6"/>
    <mergeCell ref="AL5:AL6"/>
    <mergeCell ref="AM5:AM6"/>
    <mergeCell ref="V5:W5"/>
    <mergeCell ref="X5:Y5"/>
    <mergeCell ref="Z5:AA5"/>
    <mergeCell ref="AB5:AB6"/>
    <mergeCell ref="AC5:AC6"/>
    <mergeCell ref="AD5:AD6"/>
    <mergeCell ref="AW5:AX5"/>
    <mergeCell ref="AY5:AZ5"/>
    <mergeCell ref="BA5:BB5"/>
  </mergeCells>
  <pageMargins left="0.19685039370078741" right="0" top="0.15748031496062992" bottom="0.19685039370078741" header="0.11811023622047245" footer="0.11811023622047245"/>
  <pageSetup paperSize="9" scale="6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ВМП</vt:lpstr>
      <vt:lpstr>ВМП!Заголовки_для_печати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2017-10-11T06:02:19Z</cp:lastPrinted>
  <dcterms:created xsi:type="dcterms:W3CDTF">2017-10-10T07:14:02Z</dcterms:created>
  <dcterms:modified xsi:type="dcterms:W3CDTF">2017-10-12T04:29:16Z</dcterms:modified>
</cp:coreProperties>
</file>